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2435"/>
  </bookViews>
  <sheets>
    <sheet name="План закупки 2021" sheetId="1" r:id="rId1"/>
  </sheets>
  <definedNames>
    <definedName name="_xlnm._FilterDatabase" localSheetId="0" hidden="1">'План закупки 2021'!$A$13:$AW$109</definedName>
  </definedNames>
  <calcPr calcId="152511"/>
</workbook>
</file>

<file path=xl/calcChain.xml><?xml version="1.0" encoding="utf-8"?>
<calcChain xmlns="http://schemas.openxmlformats.org/spreadsheetml/2006/main">
  <c r="R61" i="1" l="1"/>
  <c r="R25" i="1"/>
  <c r="R18" i="1"/>
  <c r="AB105" i="1" l="1"/>
  <c r="W105" i="1"/>
  <c r="Q105" i="1"/>
  <c r="AI105" i="1" l="1"/>
  <c r="AK37" i="1"/>
  <c r="AB104" i="1" l="1"/>
  <c r="W104" i="1"/>
  <c r="Q104" i="1"/>
  <c r="AB103" i="1"/>
  <c r="W103" i="1"/>
  <c r="Q103" i="1"/>
  <c r="W102" i="1"/>
  <c r="AB102" i="1"/>
  <c r="Q102" i="1"/>
  <c r="AI102" i="1" l="1"/>
  <c r="AJ102" i="1" s="1"/>
  <c r="AI104" i="1"/>
  <c r="AJ104" i="1" s="1"/>
  <c r="AI103" i="1"/>
  <c r="AJ103" i="1" s="1"/>
  <c r="R50" i="1"/>
  <c r="W101" i="1" l="1"/>
  <c r="W100" i="1" l="1"/>
  <c r="W79" i="1" l="1"/>
  <c r="W99" i="1"/>
  <c r="Q98" i="1" l="1"/>
  <c r="W98" i="1"/>
  <c r="AB98" i="1"/>
  <c r="AK35" i="1"/>
  <c r="AI98" i="1" l="1"/>
  <c r="W35" i="1"/>
  <c r="AK45" i="1" l="1"/>
  <c r="AK46" i="1"/>
  <c r="AK44" i="1"/>
  <c r="W46" i="1"/>
  <c r="W45" i="1"/>
  <c r="W44" i="1"/>
  <c r="W34" i="1"/>
  <c r="AB49" i="1" l="1"/>
  <c r="W49" i="1"/>
  <c r="Q49" i="1"/>
  <c r="W37" i="1"/>
  <c r="W48" i="1"/>
  <c r="W47" i="1"/>
  <c r="W36" i="1"/>
  <c r="AB33" i="1"/>
  <c r="W33" i="1"/>
  <c r="Q33" i="1"/>
  <c r="W32" i="1"/>
  <c r="W31" i="1"/>
  <c r="W30" i="1"/>
  <c r="AB42" i="1"/>
  <c r="W42" i="1"/>
  <c r="Q42" i="1"/>
  <c r="AB43" i="1"/>
  <c r="W43" i="1"/>
  <c r="Q43" i="1"/>
  <c r="AB41" i="1"/>
  <c r="W41" i="1"/>
  <c r="Q41" i="1"/>
  <c r="W40" i="1"/>
  <c r="AB29" i="1"/>
  <c r="W29" i="1"/>
  <c r="Q29" i="1"/>
  <c r="AI49" i="1" l="1"/>
  <c r="AI31" i="1"/>
  <c r="AI37" i="1"/>
  <c r="AI42" i="1"/>
  <c r="AJ42" i="1" s="1"/>
  <c r="AI43" i="1"/>
  <c r="AJ43" i="1" s="1"/>
  <c r="AI29" i="1"/>
  <c r="AJ29" i="1" s="1"/>
  <c r="AI41" i="1"/>
  <c r="AJ41" i="1" s="1"/>
  <c r="AI33" i="1"/>
  <c r="AI48" i="1"/>
  <c r="AJ48" i="1" s="1"/>
  <c r="AB28" i="1"/>
  <c r="W28" i="1"/>
  <c r="Q28" i="1"/>
  <c r="W27" i="1"/>
  <c r="AB27" i="1"/>
  <c r="Q27" i="1"/>
  <c r="AI28" i="1" l="1"/>
  <c r="AJ28" i="1" s="1"/>
  <c r="AI27" i="1"/>
  <c r="AJ27" i="1" s="1"/>
  <c r="AK97" i="1"/>
  <c r="W97" i="1"/>
  <c r="AK96" i="1"/>
  <c r="AB96" i="1"/>
  <c r="W96" i="1"/>
  <c r="Q96" i="1"/>
  <c r="AB95" i="1"/>
  <c r="W95" i="1"/>
  <c r="Q95" i="1"/>
  <c r="AK94" i="1"/>
  <c r="AB94" i="1"/>
  <c r="W94" i="1"/>
  <c r="Q94" i="1"/>
  <c r="AI94" i="1" l="1"/>
  <c r="AI95" i="1"/>
  <c r="AJ95" i="1" s="1"/>
  <c r="AI96" i="1"/>
  <c r="AK93" i="1"/>
  <c r="AB93" i="1"/>
  <c r="W93" i="1"/>
  <c r="Q93" i="1"/>
  <c r="AB91" i="1"/>
  <c r="W91" i="1"/>
  <c r="Q91" i="1"/>
  <c r="W90" i="1"/>
  <c r="AK92" i="1"/>
  <c r="W92" i="1"/>
  <c r="AI91" i="1" l="1"/>
  <c r="AI93" i="1"/>
  <c r="W87" i="1"/>
  <c r="AB87" i="1"/>
  <c r="Q87" i="1"/>
  <c r="AI87" i="1" l="1"/>
  <c r="AJ87" i="1" s="1"/>
  <c r="AB89" i="1"/>
  <c r="W89" i="1"/>
  <c r="Q89" i="1"/>
  <c r="W86" i="1"/>
  <c r="W88" i="1"/>
  <c r="W85" i="1"/>
  <c r="AK78" i="1"/>
  <c r="W78" i="1"/>
  <c r="AI89" i="1" l="1"/>
  <c r="AJ89" i="1" s="1"/>
  <c r="AI78" i="1"/>
  <c r="AB78" i="1"/>
  <c r="Q78" i="1"/>
  <c r="W83" i="1" l="1"/>
  <c r="AI83" i="1" l="1"/>
  <c r="AJ83" i="1" s="1"/>
  <c r="AB83" i="1"/>
  <c r="Q83" i="1"/>
  <c r="AK84" i="1"/>
  <c r="W84" i="1"/>
  <c r="AB84" i="1"/>
  <c r="Q84" i="1"/>
  <c r="AI84" i="1" l="1"/>
  <c r="AB77" i="1"/>
  <c r="W77" i="1"/>
  <c r="Q77" i="1"/>
  <c r="AI77" i="1" l="1"/>
  <c r="AB76" i="1"/>
  <c r="W76" i="1"/>
  <c r="Q76" i="1"/>
  <c r="AI76" i="1" l="1"/>
  <c r="AB75" i="1"/>
  <c r="W75" i="1"/>
  <c r="Q75" i="1"/>
  <c r="Q74" i="1"/>
  <c r="AB74" i="1"/>
  <c r="W74" i="1"/>
  <c r="AB73" i="1"/>
  <c r="W73" i="1"/>
  <c r="Q73" i="1"/>
  <c r="AI74" i="1" l="1"/>
  <c r="AI75" i="1"/>
  <c r="AI73" i="1"/>
  <c r="AB72" i="1"/>
  <c r="W72" i="1"/>
  <c r="Q72" i="1"/>
  <c r="AB71" i="1"/>
  <c r="W71" i="1"/>
  <c r="Q71" i="1"/>
  <c r="AB70" i="1"/>
  <c r="W70" i="1"/>
  <c r="Q70" i="1"/>
  <c r="AB69" i="1"/>
  <c r="W69" i="1"/>
  <c r="Q69" i="1"/>
  <c r="AB68" i="1"/>
  <c r="W68" i="1"/>
  <c r="Q68" i="1"/>
  <c r="AB67" i="1"/>
  <c r="W67" i="1"/>
  <c r="Q67" i="1"/>
  <c r="AB66" i="1"/>
  <c r="W66" i="1"/>
  <c r="Q66" i="1"/>
  <c r="AB65" i="1"/>
  <c r="W65" i="1"/>
  <c r="Q65" i="1"/>
  <c r="W64" i="1"/>
  <c r="Q64" i="1"/>
  <c r="AB64" i="1"/>
  <c r="AI72" i="1" l="1"/>
  <c r="AI71" i="1"/>
  <c r="AI66" i="1"/>
  <c r="AI70" i="1"/>
  <c r="AI68" i="1"/>
  <c r="AI64" i="1"/>
  <c r="AI67" i="1"/>
  <c r="AI65" i="1"/>
  <c r="AI69" i="1"/>
  <c r="W82" i="1"/>
  <c r="W81" i="1" l="1"/>
  <c r="W63" i="1"/>
  <c r="W26" i="1"/>
  <c r="Q26" i="1"/>
  <c r="W62" i="1"/>
  <c r="W39" i="1"/>
  <c r="AI26" i="1" l="1"/>
  <c r="AJ26" i="1" s="1"/>
  <c r="W60" i="1"/>
  <c r="W59" i="1" l="1"/>
  <c r="W58" i="1" l="1"/>
  <c r="W51" i="1" l="1"/>
  <c r="Q51" i="1"/>
  <c r="W54" i="1" l="1"/>
  <c r="W53" i="1"/>
  <c r="W52" i="1"/>
  <c r="W24" i="1" l="1"/>
  <c r="W20" i="1"/>
  <c r="AI20" i="1" l="1"/>
  <c r="W19" i="1"/>
  <c r="Q19" i="1"/>
  <c r="Q20" i="1"/>
  <c r="AB19" i="1"/>
  <c r="AB20" i="1"/>
  <c r="AI19" i="1" l="1"/>
  <c r="W22" i="1"/>
  <c r="AI22" i="1" l="1"/>
  <c r="AI21" i="1"/>
  <c r="AI99" i="1" l="1"/>
  <c r="AJ99" i="1" s="1"/>
  <c r="AI92" i="1"/>
  <c r="AI90" i="1"/>
  <c r="AI85" i="1"/>
  <c r="AI86" i="1"/>
  <c r="AI88" i="1"/>
  <c r="AI97" i="1"/>
  <c r="AI81" i="1"/>
  <c r="AI82" i="1"/>
  <c r="AI63" i="1"/>
  <c r="AI57" i="1"/>
  <c r="AI58" i="1"/>
  <c r="AI59" i="1"/>
  <c r="AI60" i="1"/>
  <c r="AI56" i="1"/>
  <c r="AI54" i="1"/>
  <c r="AI53" i="1"/>
  <c r="AI51" i="1"/>
  <c r="AJ51" i="1" s="1"/>
  <c r="AI52" i="1"/>
  <c r="AI44" i="1"/>
  <c r="AI45" i="1"/>
  <c r="AI46" i="1"/>
  <c r="AI47" i="1"/>
  <c r="AJ47" i="1" s="1"/>
  <c r="AI40" i="1"/>
  <c r="AI39" i="1"/>
  <c r="AJ39" i="1" s="1"/>
  <c r="AK39" i="1" s="1"/>
  <c r="AI36" i="1"/>
  <c r="AI32" i="1"/>
  <c r="AI30" i="1"/>
  <c r="AI35" i="1"/>
  <c r="AI34" i="1"/>
  <c r="AI24" i="1"/>
  <c r="R14" i="1" l="1"/>
  <c r="R107" i="1" l="1"/>
  <c r="AJ88" i="1" l="1"/>
  <c r="AJ85" i="1"/>
  <c r="AJ86" i="1"/>
  <c r="Q101" i="1"/>
  <c r="AB82" i="1"/>
  <c r="Q82" i="1"/>
  <c r="AB81" i="1"/>
  <c r="Q81" i="1"/>
  <c r="AB39" i="1"/>
  <c r="Q39" i="1"/>
  <c r="AJ82" i="1" l="1"/>
  <c r="AJ81" i="1"/>
  <c r="Q63" i="1"/>
  <c r="AJ40" i="1" l="1"/>
  <c r="AB97" i="1" l="1"/>
  <c r="Q97" i="1"/>
  <c r="Q47" i="1" l="1"/>
  <c r="AB34" i="1" l="1"/>
  <c r="Q34" i="1"/>
  <c r="Q35" i="1"/>
  <c r="AB35" i="1"/>
  <c r="AB32" i="1" l="1"/>
  <c r="AB86" i="1" l="1"/>
  <c r="Q86" i="1"/>
  <c r="Q90" i="1" l="1"/>
  <c r="AB90" i="1"/>
  <c r="Q92" i="1" l="1"/>
  <c r="AB92" i="1"/>
  <c r="AB63" i="1" l="1"/>
  <c r="Q62" i="1"/>
  <c r="AB62" i="1"/>
  <c r="AI62" i="1" l="1"/>
  <c r="AJ62" i="1" s="1"/>
  <c r="AB99" i="1" l="1"/>
  <c r="Q99" i="1"/>
  <c r="AB40" i="1" l="1"/>
  <c r="Q40" i="1"/>
  <c r="Q21" i="1" l="1"/>
  <c r="Q14" i="1" l="1"/>
  <c r="AB24" i="1" l="1"/>
  <c r="Q24" i="1"/>
  <c r="Q58" i="1" l="1"/>
  <c r="V57" i="1" l="1"/>
  <c r="AB47" i="1" l="1"/>
  <c r="AB85" i="1"/>
  <c r="AB88" i="1"/>
  <c r="AB101" i="1"/>
  <c r="AB45" i="1" l="1"/>
  <c r="Q45" i="1"/>
  <c r="AB44" i="1" l="1"/>
  <c r="AB46" i="1" l="1"/>
  <c r="Q46" i="1"/>
  <c r="AB30" i="1"/>
  <c r="Q31" i="1" l="1"/>
  <c r="AB31" i="1" l="1"/>
  <c r="AB21" i="1" l="1"/>
  <c r="Q22" i="1"/>
  <c r="Q18" i="1" s="1"/>
  <c r="AB22" i="1" l="1"/>
  <c r="AB37" i="1" l="1"/>
  <c r="Q37" i="1"/>
  <c r="AB48" i="1" l="1"/>
  <c r="Q48" i="1"/>
  <c r="Q52" i="1" l="1"/>
  <c r="Q53" i="1" l="1"/>
  <c r="Q56" i="1" l="1"/>
  <c r="AB51" i="1" l="1"/>
  <c r="Q59" i="1"/>
  <c r="Q79" i="1" l="1"/>
  <c r="Q100" i="1" l="1"/>
  <c r="Q88" i="1" l="1"/>
  <c r="Q85" i="1" l="1"/>
  <c r="Q61" i="1" s="1"/>
  <c r="AB60" i="1" l="1"/>
  <c r="Q60" i="1"/>
  <c r="AB57" i="1"/>
  <c r="Q57" i="1"/>
  <c r="AB56" i="1"/>
  <c r="AB59" i="1"/>
  <c r="AB58" i="1"/>
  <c r="AB53" i="1"/>
  <c r="AB52" i="1"/>
  <c r="AB54" i="1"/>
  <c r="AB100" i="1" l="1"/>
  <c r="AB79" i="1" l="1"/>
  <c r="AB36" i="1"/>
  <c r="Q36" i="1" l="1"/>
  <c r="Q54" i="1"/>
  <c r="Q50" i="1" s="1"/>
  <c r="Q32" i="1"/>
  <c r="Q30" i="1"/>
  <c r="Q44" i="1"/>
  <c r="Q25" i="1" l="1"/>
  <c r="Q107" i="1" s="1"/>
</calcChain>
</file>

<file path=xl/sharedStrings.xml><?xml version="1.0" encoding="utf-8"?>
<sst xmlns="http://schemas.openxmlformats.org/spreadsheetml/2006/main" count="1701" uniqueCount="268">
  <si>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</si>
  <si>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</si>
  <si>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</si>
  <si>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</si>
  <si>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</si>
  <si>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</si>
  <si>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</si>
  <si>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</si>
  <si>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</si>
  <si>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</si>
  <si>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</si>
  <si>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</si>
  <si>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</si>
  <si>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</si>
  <si>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</si>
  <si>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</si>
  <si>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</si>
  <si>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</si>
  <si>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</si>
  <si>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</si>
  <si>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</si>
  <si>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</si>
  <si>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</si>
  <si>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</si>
  <si>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</si>
  <si>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</si>
  <si>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</si>
  <si>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</si>
  <si>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</si>
  <si>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</si>
  <si>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</si>
  <si>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</si>
  <si>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</si>
  <si>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</si>
  <si>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</si>
  <si>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</si>
  <si>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</si>
  <si>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2. Техническое перевооружение и реконструкция (иные инвестиционные проекты)</t>
  </si>
  <si>
    <t>ОМТС</t>
  </si>
  <si>
    <t>Маркетинговое исследование</t>
  </si>
  <si>
    <t>В соответствие с техническим заданием</t>
  </si>
  <si>
    <t>шт</t>
  </si>
  <si>
    <t>Чувашская Республика</t>
  </si>
  <si>
    <t>МТРиО</t>
  </si>
  <si>
    <t>-</t>
  </si>
  <si>
    <t>3. Энергоремонтное производство, техническое обслуживание</t>
  </si>
  <si>
    <t>ПТО</t>
  </si>
  <si>
    <t>Услуги</t>
  </si>
  <si>
    <t>Себестоимость</t>
  </si>
  <si>
    <t>Работы</t>
  </si>
  <si>
    <t>Выполнение работ по ремонту отопителей, подогревателей и кондиционеров автомобилей и специальной техники</t>
  </si>
  <si>
    <t>ГЭ</t>
  </si>
  <si>
    <t>ОВТ</t>
  </si>
  <si>
    <t>4. Закупки в области информационных технологий</t>
  </si>
  <si>
    <t>Поставка оргтехники</t>
  </si>
  <si>
    <t>ИТ</t>
  </si>
  <si>
    <t xml:space="preserve"> Поставка периодических изданий</t>
  </si>
  <si>
    <t>МТОиР</t>
  </si>
  <si>
    <t>ОТ и БД</t>
  </si>
  <si>
    <t>ОУП</t>
  </si>
  <si>
    <t>Всего</t>
  </si>
  <si>
    <t xml:space="preserve"> </t>
  </si>
  <si>
    <t>Код по ОКВЭД2</t>
  </si>
  <si>
    <t>Код по ОКДП2</t>
  </si>
  <si>
    <t>26.20</t>
  </si>
  <si>
    <t>71.20.9</t>
  </si>
  <si>
    <t>45.20.2</t>
  </si>
  <si>
    <t>71.20.13</t>
  </si>
  <si>
    <t>71.20</t>
  </si>
  <si>
    <t>46.19</t>
  </si>
  <si>
    <t>28.24.11</t>
  </si>
  <si>
    <t>25.73</t>
  </si>
  <si>
    <t>58.29.5</t>
  </si>
  <si>
    <t>58.29</t>
  </si>
  <si>
    <t>26.20.1</t>
  </si>
  <si>
    <t>62.02.30</t>
  </si>
  <si>
    <t>62.02</t>
  </si>
  <si>
    <t>29.32.30.163</t>
  </si>
  <si>
    <t>29.32.3</t>
  </si>
  <si>
    <t>65.12.3</t>
  </si>
  <si>
    <t>65.12.71</t>
  </si>
  <si>
    <t>86.10</t>
  </si>
  <si>
    <t>65.12.21</t>
  </si>
  <si>
    <t>18.1</t>
  </si>
  <si>
    <t>18.12.13</t>
  </si>
  <si>
    <t xml:space="preserve"> 71.20.19</t>
  </si>
  <si>
    <t>85.3</t>
  </si>
  <si>
    <t>85.42.19</t>
  </si>
  <si>
    <t>71.12</t>
  </si>
  <si>
    <t>АО «ЧАК»</t>
  </si>
  <si>
    <t>Приобретение прав на использование антивирусного программного обеспечения</t>
  </si>
  <si>
    <t>Оказание услуг по сопровождению програмного продукта "КАМИН расчет заработной платы" версии 2.0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</si>
  <si>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</si>
  <si>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</si>
  <si>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</si>
  <si>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</si>
  <si>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</si>
  <si>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</si>
  <si>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</si>
  <si>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</si>
  <si>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</si>
  <si>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</si>
  <si>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</si>
  <si>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</si>
  <si>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</si>
  <si>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* - в закупочной процедуре могут участовать любые участники</t>
  </si>
  <si>
    <t>Оказание услуг по поверке (калибровке) средств измерений</t>
  </si>
  <si>
    <t>Расчет на основе маркетингового исследования</t>
  </si>
  <si>
    <t>71.12.40.120</t>
  </si>
  <si>
    <t>71.12.62</t>
  </si>
  <si>
    <t>Примечания</t>
  </si>
  <si>
    <t>27.12.2</t>
  </si>
  <si>
    <t>27.12</t>
  </si>
  <si>
    <t>Оказание услуг по обучению в области гражданской обороны</t>
  </si>
  <si>
    <t>ООП</t>
  </si>
  <si>
    <t>электронная</t>
  </si>
  <si>
    <t>неэлектронная</t>
  </si>
  <si>
    <t>НДС не облагается, в соответствии с п. п. 26 п.2 ст. 149 НК РФ</t>
  </si>
  <si>
    <t>НДС не облагается, в соответствии с п.п. 7 п. 3 ст. 149 НК РФ</t>
  </si>
  <si>
    <t xml:space="preserve">Поставка хозяйственных принадлежностей </t>
  </si>
  <si>
    <t>Поставка стропов</t>
  </si>
  <si>
    <t>25.93</t>
  </si>
  <si>
    <t>25.93.11</t>
  </si>
  <si>
    <t>Поставка хозяйственного инвентаря</t>
  </si>
  <si>
    <t>Оказание услуг по обучению ответственных лиц по безапасности дорожного движения (БДД)</t>
  </si>
  <si>
    <t>Поставка крепежных изделий</t>
  </si>
  <si>
    <t>25.94</t>
  </si>
  <si>
    <t>Поставка сантехнических материалов и запасных частей для сантехнического оборудования</t>
  </si>
  <si>
    <t>Оказание услуг по обучению в области промышленной безопасности</t>
  </si>
  <si>
    <t>В соответствии с законодательством РФ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</si>
  <si>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</si>
  <si>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 xml:space="preserve">Обязательное страхование гражданской ответственности перевозчика за причинение вреда жизни, здоровью, имуществу пассажиров </t>
  </si>
  <si>
    <t>Обязательное страхование гражданской ответственности владельцев транспортных средств (ОСАГО)</t>
  </si>
  <si>
    <t>усл.ед</t>
  </si>
  <si>
    <t>Сметный расчет</t>
  </si>
  <si>
    <t>ТС</t>
  </si>
  <si>
    <t>Амортизация</t>
  </si>
  <si>
    <t>ПИР</t>
  </si>
  <si>
    <t>28.24</t>
  </si>
  <si>
    <t>Поставка электроинструмента</t>
  </si>
  <si>
    <t>Поставка гаражного оборудования</t>
  </si>
  <si>
    <t>16.10.1</t>
  </si>
  <si>
    <t>м3</t>
  </si>
  <si>
    <t>Бух</t>
  </si>
  <si>
    <t>28.23.13.120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</si>
  <si>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</si>
  <si>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</si>
  <si>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</si>
  <si>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</si>
  <si>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</si>
  <si>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</si>
  <si>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</si>
  <si>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</si>
  <si>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</si>
  <si>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</si>
  <si>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</si>
  <si>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</si>
  <si>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</si>
  <si>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</si>
  <si>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7.Прочие закупки</t>
  </si>
  <si>
    <t>Поставка расходных метериалов и запасных частей для принтеров</t>
  </si>
  <si>
    <t>Оказание услуг по выпуску сертификатов электронных ключей на usb носителе</t>
  </si>
  <si>
    <t>62.01.29</t>
  </si>
  <si>
    <t>46.51.2</t>
  </si>
  <si>
    <t>Поставка запасных частей и материалов для ремонта локальной вычислительной сети</t>
  </si>
  <si>
    <t>1. Новое строительство</t>
  </si>
  <si>
    <t>71.12.12.190</t>
  </si>
  <si>
    <t>41.20</t>
  </si>
  <si>
    <t xml:space="preserve">Выполнение работ по ремонту топливных насосов высокого давления и форсунок автомобилей и механизмов </t>
  </si>
  <si>
    <t>Оказание услуг по получению специальных разрешений на движение по автомобильным дорогам транспортных средств, осуществляющих перевозки тяжеловесных и (или) крупногабаритных грузов</t>
  </si>
  <si>
    <t>52.21.29</t>
  </si>
  <si>
    <t>ГО</t>
  </si>
  <si>
    <t>32.99</t>
  </si>
  <si>
    <t>32.99.11</t>
  </si>
  <si>
    <t>Поставка имущества для нужд гражданской обороны</t>
  </si>
  <si>
    <t>46.90</t>
  </si>
  <si>
    <t>71.20.19</t>
  </si>
  <si>
    <t>26.51.4</t>
  </si>
  <si>
    <t>26.51.41</t>
  </si>
  <si>
    <t>Поставка огнетушителей</t>
  </si>
  <si>
    <t>Поставка пожарного инвентаря</t>
  </si>
  <si>
    <t>28.29.22</t>
  </si>
  <si>
    <t>13.96</t>
  </si>
  <si>
    <t>НДС не облагается в соответствии с п.п. 14 п. 2 ст. 149 НК РФ</t>
  </si>
  <si>
    <t>Оказание услуг по обучению машинистов подъемных сооружений</t>
  </si>
  <si>
    <t>Поставка пиломатериала</t>
  </si>
  <si>
    <t>41.20.40</t>
  </si>
  <si>
    <t>Оказание услуг по замене фискального накопителя кассового аппарата</t>
  </si>
  <si>
    <t>Поставка электротехнической продукции</t>
  </si>
  <si>
    <t>33.12</t>
  </si>
  <si>
    <t>Оказание услуг по проведению периодического медицинского осмотра</t>
  </si>
  <si>
    <t>НДС не облагается в соответствии с п.п. 2 п. 2 ст. 149 НК РФ</t>
  </si>
  <si>
    <t>ОТВ за С</t>
  </si>
  <si>
    <t>49.41.3</t>
  </si>
  <si>
    <t>49.41.2</t>
  </si>
  <si>
    <t>26.51.1</t>
  </si>
  <si>
    <t>26.51.11</t>
  </si>
  <si>
    <t>Аренда автоэвакуатора с экипажем</t>
  </si>
  <si>
    <t>62.01</t>
  </si>
  <si>
    <t>План закупки АО «ЧАК» на 2021 год</t>
  </si>
  <si>
    <t>Поставка автогидроподъемника рычажно-телескопического типа на шасси 6х6</t>
  </si>
  <si>
    <t xml:space="preserve"> АГП 29РТ на шасси Камаз 43118 (6х6) или эквивалент</t>
  </si>
  <si>
    <t>29.10.59.270</t>
  </si>
  <si>
    <t>29.10.5</t>
  </si>
  <si>
    <t>Поставка автомобилей повышенной проходимости</t>
  </si>
  <si>
    <t>29.10.2</t>
  </si>
  <si>
    <t>ЗП ЭФ</t>
  </si>
  <si>
    <t>УАЗ 220695 или эквивалент</t>
  </si>
  <si>
    <t>Поставка аппаратов высокого давления</t>
  </si>
  <si>
    <t>U 200/15 НЭ или эквивалент</t>
  </si>
  <si>
    <t>Поставка электроагрегата дизельного</t>
  </si>
  <si>
    <t>ПСМ АД16-Т400-1РГП или эквивалент</t>
  </si>
  <si>
    <t>27.11.31</t>
  </si>
  <si>
    <t>ПКЛ-70Д или эквивалент</t>
  </si>
  <si>
    <t>Поставка плуга лесного</t>
  </si>
  <si>
    <t>СЦ</t>
  </si>
  <si>
    <t>Приобретение прав на использование программного обеспечения</t>
  </si>
  <si>
    <t>Приобретение прав на использование программы в следующей конфигурации: 
права использования аккаунта СБИС в течение 12 месяцев;
права использования «СБИС ЭО-Базовый, ОСНО» в течение 12 месяцев; 
права использования возможности «СБИС++ ЭО» для отправки отчетности по 3 дополнительным направлениям в течение 12 месяцев;
право использования СБИС ЭДО</t>
  </si>
  <si>
    <t>Выполнение работ по установке  системы мониторинга транспорта</t>
  </si>
  <si>
    <t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t>
  </si>
  <si>
    <t>45.20.22</t>
  </si>
  <si>
    <t>Поставка и выполнение комплекса работ по установке цифровых технических средств контроля за соблюдением водителями режимов труда и отдыха (цифровых тахографов)</t>
  </si>
  <si>
    <t>Аренда с экипажем коммунальных машин для обслуживания канализационных и водопроводных сетей</t>
  </si>
  <si>
    <t>49.32.12</t>
  </si>
  <si>
    <t xml:space="preserve">Аренда погрузчика с экипажем </t>
  </si>
  <si>
    <t xml:space="preserve">Аренда полноприводных автомобилей с экипажем </t>
  </si>
  <si>
    <t>УАЗ-2206, УАЗ-390945 или эквиваленты</t>
  </si>
  <si>
    <t>УАЗ-2206 или эквивалент</t>
  </si>
  <si>
    <t xml:space="preserve">Аренда аварийно-бригадных автомобилей с экипажем </t>
  </si>
  <si>
    <t>Передвижная мастерская 47955-000010-31 на базе ГАЗ-33086 или аналог</t>
  </si>
  <si>
    <t>ГАЗ 3307, ГАЗ-САЗ 3507 или эквиваленты</t>
  </si>
  <si>
    <t>Аренда грузовых автомобилей с экипажем</t>
  </si>
  <si>
    <t>КАМАЗ 55111, КАМАЗ 54115 с ОДАЗ-9370 или эквиваленты</t>
  </si>
  <si>
    <t>Аренда грузоподъемной техники с экипажем</t>
  </si>
  <si>
    <t>43.99.90.160</t>
  </si>
  <si>
    <t>Аренда землеройной техники с экипажем</t>
  </si>
  <si>
    <t>Аренда тракторов с экипажем</t>
  </si>
  <si>
    <t>Оказание услуг по проведению психиатрического освидетельствования работников</t>
  </si>
  <si>
    <t>Оказание услуг по специальной оценке условий труда</t>
  </si>
  <si>
    <t>71.20.7</t>
  </si>
  <si>
    <t>71.20.19.130</t>
  </si>
  <si>
    <t>ОТиБД</t>
  </si>
  <si>
    <t>Оказание услуг по обучению в области экологической безопасности</t>
  </si>
  <si>
    <t>Поставка дозиметров</t>
  </si>
  <si>
    <t>Поставка респираторов</t>
  </si>
  <si>
    <t>71.20.19.190</t>
  </si>
  <si>
    <t>Выполнение работ по испытанию пожарных гидрантов</t>
  </si>
  <si>
    <t>Выполнение работ по проведению лабораторных исследований противогазов</t>
  </si>
  <si>
    <t>Выполнение работ по техническому обслуживанию и гарантийному ремонту автомобиля Toyota Camry</t>
  </si>
  <si>
    <t>Оказание услуг по экспертизе промышленной безопасности подъемных сооружений</t>
  </si>
  <si>
    <t>Выполнение работ по ремонту гидрооборудования машин и механизмов</t>
  </si>
  <si>
    <t>Выполнение работ по техническому обслуживанию седельного тягача Вольво</t>
  </si>
  <si>
    <t>45.20.11.216</t>
  </si>
  <si>
    <t>Выполнение работ по ремонту радиаторов машин и механизмов</t>
  </si>
  <si>
    <t>Выполнение работ по  ремонту кровли</t>
  </si>
  <si>
    <t>Выполнение работ по проведению электрических испытаний электрооборудования, кранов и вышек</t>
  </si>
  <si>
    <t>Выполнение работ по испытанию средств защиты</t>
  </si>
  <si>
    <t>Поставка вычислителя для теплосчетчика СТУ-1</t>
  </si>
  <si>
    <t>Выполнение работ по ремонту водопровода  ХПВ производственного отделения №1 по адресу: г. Новочебоксарск, ул. Промышленная, д. 21</t>
  </si>
  <si>
    <t>86.90.19.190</t>
  </si>
  <si>
    <t>86.90.9</t>
  </si>
  <si>
    <t>НДС не облагается в соответствии с п.п. 2 п. 2 ст. 149 НК РФ
Договор запланирован на 3 года.</t>
  </si>
  <si>
    <t>Оказание услуг по проведению  предрейсовых и  послерейсовых медицинских осмотров 
в Красночетайском районе Чувашской Республики</t>
  </si>
  <si>
    <t>Оказание услуг по проведению  предрейсовых и  послерейсовых медицинских осмотров 
в Мариинско-Посадском районе Чувашской Республики</t>
  </si>
  <si>
    <t>Оказание услуг по проведению  предрейсовых и  послерейсовых медицинских осмотров 
в Моргаушском районе Чувашской Республики</t>
  </si>
  <si>
    <t>Аренда подъемника с экипажем</t>
  </si>
  <si>
    <t>Оказание услуг по обновлению, обслуживанию и поддержке имеющегося программного обеспечения 1С 7.7 и внедрение 1С 8</t>
  </si>
  <si>
    <t>Утвержден Советом директоров АО «ЧАК» 21.12.2020  (протокол №6 от 21.12.2020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</si>
</sst>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dd\.mm\.yyyy"/>
    <numFmt numFmtId="168" formatCode="#,##0.00000"/>
    <numFmt numFmtId="169" formatCode="0.00000"/>
    <numFmt numFmtId="170" formatCode="#,##0_ ;[Red]\-#,##0\ "/>
  </numFmts>
  <fonts count="28" x14ac:knownFonts="1">
    <font>
      <sz val="11"/>
      <color theme="1"/>
      <name val="Calibri"/>
      <family val="2"/>
      <charset val="204"/>
      <scheme val="minor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9"/>
      <name val="Arial"/>
      <family val="2"/>
      <charset val="204"/>
    </font>
    <font>
      <sz val="10"/>
      <color rgb="FF0000FF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2" fillId="0" borderId="0"/>
    <xf numFmtId="0" fontId="21" fillId="0" borderId="0"/>
    <xf numFmtId="164" fontId="20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center"/>
    </xf>
    <xf numFmtId="49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wrapText="1"/>
    </xf>
    <xf numFmtId="0" fontId="12" fillId="0" borderId="0" xfId="0" applyFont="1" applyFill="1"/>
    <xf numFmtId="0" fontId="13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4" fillId="0" borderId="1" xfId="3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1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1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/>
    </xf>
    <xf numFmtId="49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49" fontId="24" fillId="2" borderId="0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14" fontId="10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/>
    </xf>
    <xf numFmtId="49" fontId="10" fillId="2" borderId="12" xfId="0" applyNumberFormat="1" applyFont="1" applyFill="1" applyBorder="1" applyAlignment="1">
      <alignment horizontal="left" vertical="center"/>
    </xf>
    <xf numFmtId="49" fontId="10" fillId="2" borderId="12" xfId="0" applyNumberFormat="1" applyFont="1" applyFill="1" applyBorder="1" applyAlignment="1">
      <alignment horizontal="center" vertical="center"/>
    </xf>
    <xf numFmtId="14" fontId="10" fillId="2" borderId="12" xfId="0" applyNumberFormat="1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167" fontId="6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wrapText="1"/>
    </xf>
    <xf numFmtId="169" fontId="10" fillId="0" borderId="1" xfId="0" applyNumberFormat="1" applyFont="1" applyFill="1" applyBorder="1" applyAlignment="1">
      <alignment horizontal="center" vertical="center" wrapText="1"/>
    </xf>
    <xf numFmtId="168" fontId="26" fillId="0" borderId="0" xfId="0" applyNumberFormat="1" applyFont="1" applyFill="1"/>
    <xf numFmtId="4" fontId="1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0" xfId="0" applyNumberFormat="1" applyFont="1" applyFill="1" applyAlignment="1">
      <alignment horizontal="right" vertical="center"/>
    </xf>
    <xf numFmtId="168" fontId="2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4" fontId="10" fillId="2" borderId="12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168" fontId="18" fillId="2" borderId="0" xfId="1" applyNumberFormat="1" applyFont="1" applyFill="1" applyBorder="1" applyAlignment="1" applyProtection="1">
      <alignment vertical="center" wrapText="1"/>
      <protection locked="0"/>
    </xf>
    <xf numFmtId="168" fontId="10" fillId="0" borderId="1" xfId="0" applyNumberFormat="1" applyFont="1" applyFill="1" applyBorder="1" applyAlignment="1">
      <alignment vertical="center" wrapText="1"/>
    </xf>
    <xf numFmtId="168" fontId="6" fillId="0" borderId="1" xfId="0" applyNumberFormat="1" applyFont="1" applyFill="1" applyBorder="1" applyAlignment="1">
      <alignment vertical="center"/>
    </xf>
    <xf numFmtId="168" fontId="3" fillId="3" borderId="1" xfId="1" applyNumberFormat="1" applyFont="1" applyFill="1" applyBorder="1" applyAlignment="1" applyProtection="1">
      <alignment vertical="center" wrapText="1"/>
      <protection locked="0"/>
    </xf>
    <xf numFmtId="168" fontId="6" fillId="0" borderId="1" xfId="0" applyNumberFormat="1" applyFont="1" applyFill="1" applyBorder="1" applyAlignment="1">
      <alignment vertical="center" wrapText="1"/>
    </xf>
    <xf numFmtId="168" fontId="24" fillId="2" borderId="0" xfId="0" applyNumberFormat="1" applyFont="1" applyFill="1" applyBorder="1" applyAlignment="1">
      <alignment vertical="center"/>
    </xf>
    <xf numFmtId="168" fontId="10" fillId="3" borderId="1" xfId="0" applyNumberFormat="1" applyFont="1" applyFill="1" applyBorder="1" applyAlignment="1">
      <alignment vertical="center" wrapText="1"/>
    </xf>
    <xf numFmtId="168" fontId="6" fillId="3" borderId="1" xfId="0" applyNumberFormat="1" applyFont="1" applyFill="1" applyBorder="1" applyAlignment="1">
      <alignment vertical="center" wrapText="1"/>
    </xf>
    <xf numFmtId="168" fontId="25" fillId="2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168" fontId="25" fillId="2" borderId="10" xfId="0" applyNumberFormat="1" applyFont="1" applyFill="1" applyBorder="1" applyAlignment="1">
      <alignment vertical="center"/>
    </xf>
    <xf numFmtId="168" fontId="6" fillId="3" borderId="1" xfId="1" applyNumberFormat="1" applyFont="1" applyFill="1" applyBorder="1" applyAlignment="1" applyProtection="1">
      <alignment vertical="center" wrapText="1"/>
      <protection locked="0"/>
    </xf>
    <xf numFmtId="168" fontId="25" fillId="2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168" fontId="10" fillId="0" borderId="1" xfId="0" applyNumberFormat="1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168" fontId="10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0" borderId="1" xfId="1" applyNumberFormat="1" applyFont="1" applyFill="1" applyBorder="1" applyAlignment="1" applyProtection="1">
      <alignment vertical="center" wrapText="1"/>
    </xf>
    <xf numFmtId="168" fontId="6" fillId="0" borderId="1" xfId="1" applyNumberFormat="1" applyFont="1" applyFill="1" applyBorder="1" applyAlignment="1" applyProtection="1">
      <alignment vertical="center" wrapText="1"/>
      <protection locked="0"/>
    </xf>
    <xf numFmtId="1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8" fontId="10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17" fillId="0" borderId="0" xfId="0" applyFont="1" applyFill="1"/>
    <xf numFmtId="49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left"/>
    </xf>
    <xf numFmtId="49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5" xfId="0" applyNumberFormat="1" applyFont="1" applyFill="1" applyBorder="1" applyAlignment="1" applyProtection="1">
      <alignment horizontal="center" vertical="top" wrapText="1"/>
      <protection locked="0"/>
    </xf>
    <xf numFmtId="170" fontId="14" fillId="0" borderId="2" xfId="0" applyNumberFormat="1" applyFont="1" applyFill="1" applyBorder="1" applyAlignment="1" applyProtection="1">
      <alignment horizontal="center" vertical="top" wrapText="1"/>
      <protection locked="0"/>
    </xf>
    <xf numFmtId="170" fontId="14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4" fillId="0" borderId="2" xfId="0" applyNumberFormat="1" applyFont="1" applyFill="1" applyBorder="1" applyAlignment="1" applyProtection="1">
      <alignment horizontal="center" vertical="top" wrapText="1"/>
      <protection locked="0"/>
    </xf>
    <xf numFmtId="3" fontId="14" fillId="0" borderId="10" xfId="0" applyNumberFormat="1" applyFont="1" applyFill="1" applyBorder="1" applyAlignment="1" applyProtection="1">
      <alignment horizontal="center" vertical="top" wrapText="1"/>
      <protection locked="0"/>
    </xf>
    <xf numFmtId="170" fontId="14" fillId="0" borderId="2" xfId="2" applyNumberFormat="1" applyFont="1" applyFill="1" applyBorder="1" applyAlignment="1" applyProtection="1">
      <alignment horizontal="center" vertical="top" wrapText="1"/>
      <protection locked="0"/>
    </xf>
    <xf numFmtId="170" fontId="14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4" fillId="0" borderId="3" xfId="0" applyFont="1" applyFill="1" applyBorder="1" applyAlignment="1" applyProtection="1">
      <alignment horizontal="center" vertical="top" wrapText="1"/>
      <protection locked="0"/>
    </xf>
    <xf numFmtId="0" fontId="14" fillId="0" borderId="5" xfId="0" applyFont="1" applyFill="1" applyBorder="1" applyAlignment="1" applyProtection="1">
      <alignment horizontal="center" vertical="top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13">
    <cellStyle name="Excel Built-in Normal" xfId="7"/>
    <cellStyle name="Обычный" xfId="0" builtinId="0"/>
    <cellStyle name="Обычный 10_12 Прибыли и убытки" xfId="4"/>
    <cellStyle name="Обычный 11" xfId="5"/>
    <cellStyle name="Обычный 2" xfId="8"/>
    <cellStyle name="Обычный 2 26 2" xfId="6"/>
    <cellStyle name="Обычный 5" xfId="9"/>
    <cellStyle name="Обычный_Исполнительный аппарат МРСК Центра и Приволжья" xfId="1"/>
    <cellStyle name="Стиль 1" xfId="10"/>
    <cellStyle name="Стиль 1 2" xfId="3"/>
    <cellStyle name="Финансовый 2" xfId="11"/>
    <cellStyle name="Финансовый 2 2" xfId="2"/>
    <cellStyle name="Финансовый 3" xfId="12"/>
  </cellStyles>
  <dxfs count="0"/>
  <tableStyles count="0" defaultTableStyle="TableStyleMedium9" defaultPivotStyle="PivotStyleLight16"/>
  <colors>
    <mruColors>
      <color rgb="FFFF66FF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N111"/>
  <sheetViews>
    <sheetView tabSelected="1" workbookViewId="0">
      <pane xSplit="7" ySplit="13" topLeftCell="S14" activePane="bottomRight" state="frozen"/>
      <selection pane="topRight" activeCell="H1" sqref="H1"/>
      <selection pane="bottomLeft" activeCell="A14" sqref="A14"/>
      <selection pane="bottomRight" activeCell="S18" sqref="S18"/>
    </sheetView>
  </sheetViews>
  <sheetFormatPr defaultRowHeight="15" x14ac:dyDescent="0.25"/>
  <cols>
    <col min="1" max="1" width="8.5703125" style="104" customWidth="1"/>
    <col min="2" max="2" width="7.5703125" style="105" customWidth="1"/>
    <col min="3" max="3" width="11.28515625" style="104" customWidth="1"/>
    <col min="4" max="4" width="8.85546875" style="106" customWidth="1"/>
    <col min="5" max="5" width="9.140625" style="104" customWidth="1"/>
    <col min="6" max="6" width="4.7109375" style="104" customWidth="1"/>
    <col min="7" max="7" width="50.28515625" style="107" customWidth="1"/>
    <col min="8" max="8" width="12" style="107" customWidth="1"/>
    <col min="9" max="9" width="12.7109375" style="107" customWidth="1"/>
    <col min="10" max="10" width="9.5703125" style="104" customWidth="1"/>
    <col min="11" max="12" width="7.140625" style="104" customWidth="1"/>
    <col min="13" max="13" width="15.42578125" style="108" customWidth="1"/>
    <col min="14" max="14" width="23.140625" style="104" customWidth="1"/>
    <col min="15" max="15" width="14.85546875" style="104" customWidth="1"/>
    <col min="16" max="16" width="18.140625" style="104" customWidth="1"/>
    <col min="17" max="17" width="13.85546875" style="119" customWidth="1"/>
    <col min="18" max="18" width="13.5703125" style="119" customWidth="1"/>
    <col min="19" max="19" width="16.42578125" style="110" customWidth="1"/>
    <col min="20" max="20" width="13.28515625" style="104" customWidth="1"/>
    <col min="21" max="21" width="16.28515625" style="106" customWidth="1"/>
    <col min="22" max="22" width="12.85546875" style="106" customWidth="1"/>
    <col min="23" max="23" width="11.42578125" style="106" customWidth="1"/>
    <col min="24" max="24" width="11.28515625" style="104" customWidth="1"/>
    <col min="25" max="25" width="12.85546875" style="104" customWidth="1"/>
    <col min="26" max="26" width="12" style="104" customWidth="1"/>
    <col min="27" max="27" width="11.28515625" style="104" customWidth="1"/>
    <col min="28" max="28" width="39" style="107" customWidth="1"/>
    <col min="29" max="29" width="20.85546875" style="104" customWidth="1"/>
    <col min="30" max="30" width="7.42578125" style="111" customWidth="1"/>
    <col min="31" max="31" width="7.85546875" style="104" customWidth="1"/>
    <col min="32" max="32" width="4.5703125" style="104" customWidth="1"/>
    <col min="33" max="33" width="12.85546875" style="104" customWidth="1"/>
    <col min="34" max="34" width="12.5703125" style="104" customWidth="1"/>
    <col min="35" max="35" width="11.85546875" style="104" customWidth="1"/>
    <col min="36" max="36" width="12.140625" style="104" customWidth="1"/>
    <col min="37" max="37" width="10.140625" style="104" customWidth="1"/>
    <col min="38" max="38" width="11.5703125" style="104" customWidth="1"/>
    <col min="39" max="39" width="12.140625" style="104" customWidth="1"/>
    <col min="40" max="48" width="12.140625" style="104" hidden="1" customWidth="1"/>
    <col min="49" max="49" width="56.85546875" style="112" customWidth="1"/>
    <col min="50" max="16384" width="9.140625" style="5"/>
  </cols>
  <sheetData>
    <row r="1" spans="1:49" s="9" customFormat="1" ht="18" customHeight="1" x14ac:dyDescent="0.25">
      <c r="A1" s="33" t="s">
        <v>199</v>
      </c>
      <c r="B1" s="34"/>
      <c r="C1" s="35"/>
      <c r="D1" s="36"/>
      <c r="E1" s="35"/>
      <c r="F1" s="35"/>
      <c r="G1" s="8"/>
      <c r="H1" s="8"/>
      <c r="I1" s="8"/>
      <c r="J1" s="35"/>
      <c r="K1" s="35"/>
      <c r="L1" s="35"/>
      <c r="M1" s="37"/>
      <c r="N1" s="35"/>
      <c r="O1" s="35"/>
      <c r="P1" s="35"/>
      <c r="Q1" s="115"/>
      <c r="R1" s="115"/>
      <c r="S1" s="38"/>
      <c r="T1" s="35"/>
      <c r="U1" s="36"/>
      <c r="V1" s="36"/>
      <c r="W1" s="36"/>
      <c r="X1" s="35"/>
      <c r="Y1" s="35"/>
      <c r="Z1" s="35"/>
      <c r="AA1" s="35"/>
      <c r="AB1" s="8"/>
      <c r="AC1" s="35"/>
      <c r="AD1" s="39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40"/>
    </row>
    <row r="2" spans="1:49" ht="11.25" customHeight="1" x14ac:dyDescent="0.25">
      <c r="A2" s="195" t="s">
        <v>0</v>
      </c>
      <c r="B2" s="195"/>
      <c r="C2" s="195"/>
      <c r="D2" s="195" t="s">
        <v>102</v>
      </c>
      <c r="E2" s="195"/>
      <c r="F2" s="195"/>
      <c r="G2" s="195"/>
      <c r="H2" s="41"/>
      <c r="I2" s="41"/>
      <c r="J2" s="42"/>
      <c r="K2" s="42"/>
      <c r="L2" s="42"/>
      <c r="M2" s="41"/>
      <c r="N2" s="43"/>
      <c r="O2" s="43"/>
      <c r="P2" s="43"/>
      <c r="Q2" s="116"/>
      <c r="R2" s="116"/>
      <c r="S2" s="44"/>
      <c r="T2" s="42"/>
      <c r="U2" s="121"/>
      <c r="V2" s="121"/>
      <c r="W2" s="121"/>
      <c r="X2" s="43"/>
      <c r="Y2" s="43"/>
      <c r="Z2" s="43"/>
      <c r="AA2" s="43"/>
      <c r="AB2" s="43"/>
      <c r="AC2" s="43"/>
      <c r="AD2" s="42"/>
      <c r="AE2" s="42"/>
      <c r="AF2" s="42"/>
      <c r="AG2" s="42"/>
      <c r="AH2" s="43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5"/>
    </row>
    <row r="3" spans="1:49" ht="11.25" customHeight="1" x14ac:dyDescent="0.25">
      <c r="A3" s="195" t="s">
        <v>1</v>
      </c>
      <c r="B3" s="195"/>
      <c r="C3" s="195"/>
      <c r="D3" s="195" t="s">
        <v>2</v>
      </c>
      <c r="E3" s="195"/>
      <c r="F3" s="195"/>
      <c r="G3" s="195"/>
      <c r="H3" s="41"/>
      <c r="I3" s="41"/>
      <c r="J3" s="42"/>
      <c r="K3" s="42"/>
      <c r="L3" s="42"/>
      <c r="M3" s="41"/>
      <c r="N3" s="43"/>
      <c r="O3" s="43"/>
      <c r="P3" s="43"/>
      <c r="Q3" s="116"/>
      <c r="R3" s="116"/>
      <c r="S3" s="44"/>
      <c r="T3" s="42"/>
      <c r="U3" s="121"/>
      <c r="V3" s="121"/>
      <c r="W3" s="121"/>
      <c r="X3" s="43"/>
      <c r="Y3" s="43"/>
      <c r="Z3" s="43"/>
      <c r="AA3" s="43"/>
      <c r="AB3" s="43"/>
      <c r="AC3" s="43"/>
      <c r="AD3" s="42"/>
      <c r="AE3" s="42"/>
      <c r="AF3" s="42"/>
      <c r="AG3" s="42"/>
      <c r="AH3" s="43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5"/>
    </row>
    <row r="4" spans="1:49" ht="11.25" customHeight="1" x14ac:dyDescent="0.25">
      <c r="A4" s="195" t="s">
        <v>3</v>
      </c>
      <c r="B4" s="195"/>
      <c r="C4" s="195"/>
      <c r="D4" s="195" t="s">
        <v>4</v>
      </c>
      <c r="E4" s="195"/>
      <c r="F4" s="195"/>
      <c r="G4" s="195"/>
      <c r="H4" s="41"/>
      <c r="I4" s="41"/>
      <c r="J4" s="42"/>
      <c r="K4" s="42"/>
      <c r="L4" s="42"/>
      <c r="M4" s="41"/>
      <c r="N4" s="43"/>
      <c r="O4" s="43"/>
      <c r="P4" s="43"/>
      <c r="Q4" s="116"/>
      <c r="R4" s="116"/>
      <c r="S4" s="44"/>
      <c r="T4" s="42"/>
      <c r="U4" s="121"/>
      <c r="V4" s="121"/>
      <c r="W4" s="121"/>
      <c r="X4" s="43"/>
      <c r="Y4" s="43"/>
      <c r="Z4" s="43"/>
      <c r="AA4" s="43"/>
      <c r="AB4" s="43"/>
      <c r="AC4" s="43"/>
      <c r="AD4" s="42"/>
      <c r="AE4" s="42"/>
      <c r="AF4" s="42"/>
      <c r="AG4" s="42"/>
      <c r="AH4" s="43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5"/>
    </row>
    <row r="5" spans="1:49" ht="11.25" customHeight="1" x14ac:dyDescent="0.25">
      <c r="A5" s="195" t="s">
        <v>5</v>
      </c>
      <c r="B5" s="195"/>
      <c r="C5" s="195"/>
      <c r="D5" s="195" t="s">
        <v>103</v>
      </c>
      <c r="E5" s="195"/>
      <c r="F5" s="195"/>
      <c r="G5" s="195"/>
      <c r="H5" s="41"/>
      <c r="I5" s="41"/>
      <c r="J5" s="42"/>
      <c r="K5" s="42"/>
      <c r="L5" s="42"/>
      <c r="M5" s="41"/>
      <c r="N5" s="43"/>
      <c r="O5" s="43"/>
      <c r="P5" s="43"/>
      <c r="Q5" s="116"/>
      <c r="R5" s="116"/>
      <c r="S5" s="44"/>
      <c r="T5" s="42"/>
      <c r="U5" s="121"/>
      <c r="V5" s="121"/>
      <c r="W5" s="121"/>
      <c r="X5" s="43"/>
      <c r="Y5" s="43"/>
      <c r="Z5" s="43"/>
      <c r="AA5" s="43"/>
      <c r="AB5" s="43"/>
      <c r="AC5" s="43"/>
      <c r="AD5" s="42"/>
      <c r="AE5" s="42"/>
      <c r="AF5" s="42"/>
      <c r="AG5" s="42"/>
      <c r="AH5" s="43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5"/>
    </row>
    <row r="6" spans="1:49" ht="11.25" customHeight="1" x14ac:dyDescent="0.25">
      <c r="A6" s="195" t="s">
        <v>6</v>
      </c>
      <c r="B6" s="195"/>
      <c r="C6" s="195"/>
      <c r="D6" s="196">
        <v>2124021783</v>
      </c>
      <c r="E6" s="196"/>
      <c r="F6" s="196"/>
      <c r="G6" s="196"/>
      <c r="H6" s="46"/>
      <c r="I6" s="46"/>
      <c r="J6" s="42"/>
      <c r="K6" s="42"/>
      <c r="L6" s="42"/>
      <c r="M6" s="41"/>
      <c r="N6" s="43"/>
      <c r="O6" s="43"/>
      <c r="P6" s="43"/>
      <c r="Q6" s="116"/>
      <c r="R6" s="116"/>
      <c r="S6" s="44"/>
      <c r="T6" s="42"/>
      <c r="U6" s="121"/>
      <c r="V6" s="121"/>
      <c r="W6" s="121"/>
      <c r="X6" s="43"/>
      <c r="Y6" s="43"/>
      <c r="Z6" s="43"/>
      <c r="AA6" s="43"/>
      <c r="AB6" s="43"/>
      <c r="AC6" s="43"/>
      <c r="AD6" s="42"/>
      <c r="AE6" s="42"/>
      <c r="AF6" s="42"/>
      <c r="AG6" s="42"/>
      <c r="AH6" s="43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5"/>
    </row>
    <row r="7" spans="1:49" ht="11.25" customHeight="1" x14ac:dyDescent="0.25">
      <c r="A7" s="195" t="s">
        <v>7</v>
      </c>
      <c r="B7" s="195"/>
      <c r="C7" s="195"/>
      <c r="D7" s="195">
        <v>212401001</v>
      </c>
      <c r="E7" s="195"/>
      <c r="F7" s="195"/>
      <c r="G7" s="195"/>
      <c r="H7" s="41"/>
      <c r="I7" s="41"/>
      <c r="J7" s="42"/>
      <c r="K7" s="42"/>
      <c r="L7" s="42"/>
      <c r="M7" s="41"/>
      <c r="N7" s="43"/>
      <c r="O7" s="43"/>
      <c r="P7" s="43"/>
      <c r="Q7" s="116"/>
      <c r="R7" s="116"/>
      <c r="S7" s="44"/>
      <c r="T7" s="42"/>
      <c r="U7" s="121"/>
      <c r="V7" s="121"/>
      <c r="W7" s="121"/>
      <c r="X7" s="43"/>
      <c r="Y7" s="43"/>
      <c r="Z7" s="43"/>
      <c r="AA7" s="43"/>
      <c r="AB7" s="43"/>
      <c r="AC7" s="43"/>
      <c r="AD7" s="42"/>
      <c r="AE7" s="42"/>
      <c r="AF7" s="42"/>
      <c r="AG7" s="42"/>
      <c r="AH7" s="43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5"/>
    </row>
    <row r="8" spans="1:49" ht="11.25" customHeight="1" x14ac:dyDescent="0.25">
      <c r="A8" s="195" t="s">
        <v>8</v>
      </c>
      <c r="B8" s="195"/>
      <c r="C8" s="195"/>
      <c r="D8" s="199">
        <v>97410000000</v>
      </c>
      <c r="E8" s="199"/>
      <c r="F8" s="199"/>
      <c r="G8" s="199"/>
      <c r="H8" s="47"/>
      <c r="I8" s="47"/>
      <c r="J8" s="42"/>
      <c r="K8" s="42"/>
      <c r="L8" s="42"/>
      <c r="M8" s="41"/>
      <c r="N8" s="43"/>
      <c r="O8" s="43"/>
      <c r="P8" s="43"/>
      <c r="Q8" s="116"/>
      <c r="R8" s="116"/>
      <c r="S8" s="44"/>
      <c r="T8" s="42"/>
      <c r="U8" s="121"/>
      <c r="V8" s="121"/>
      <c r="W8" s="121"/>
      <c r="X8" s="43"/>
      <c r="Y8" s="43"/>
      <c r="Z8" s="43"/>
      <c r="AA8" s="43"/>
      <c r="AB8" s="43"/>
      <c r="AC8" s="43"/>
      <c r="AD8" s="42"/>
      <c r="AE8" s="42"/>
      <c r="AF8" s="42"/>
      <c r="AG8" s="42"/>
      <c r="AH8" s="43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5"/>
    </row>
    <row r="9" spans="1:49" ht="18.75" customHeight="1" x14ac:dyDescent="0.35">
      <c r="A9" s="10" t="s">
        <v>267</v>
      </c>
      <c r="B9" s="14"/>
      <c r="C9" s="1"/>
      <c r="D9" s="12"/>
      <c r="E9" s="1"/>
      <c r="F9" s="1"/>
      <c r="G9" s="4"/>
      <c r="H9" s="4"/>
      <c r="I9" s="4"/>
      <c r="J9" s="2"/>
      <c r="K9" s="2"/>
      <c r="L9" s="2"/>
      <c r="M9" s="1"/>
      <c r="N9" s="3"/>
      <c r="O9" s="3"/>
      <c r="P9" s="3"/>
      <c r="Q9" s="117"/>
      <c r="R9" s="117"/>
      <c r="S9" s="11"/>
      <c r="T9" s="2"/>
      <c r="U9" s="12"/>
      <c r="V9" s="12"/>
      <c r="W9" s="12"/>
      <c r="X9" s="3"/>
      <c r="Y9" s="3"/>
      <c r="Z9" s="3"/>
      <c r="AA9" s="3"/>
      <c r="AB9" s="3"/>
      <c r="AC9" s="3"/>
      <c r="AD9" s="2"/>
      <c r="AE9" s="2"/>
      <c r="AF9" s="2"/>
      <c r="AG9" s="2"/>
      <c r="AH9" s="3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13"/>
    </row>
    <row r="10" spans="1:49" ht="25.5" customHeight="1" x14ac:dyDescent="0.25">
      <c r="A10" s="189" t="s">
        <v>9</v>
      </c>
      <c r="B10" s="180" t="s">
        <v>10</v>
      </c>
      <c r="C10" s="183" t="s">
        <v>11</v>
      </c>
      <c r="D10" s="184"/>
      <c r="E10" s="180" t="s">
        <v>14</v>
      </c>
      <c r="F10" s="180" t="s">
        <v>12</v>
      </c>
      <c r="G10" s="189" t="s">
        <v>13</v>
      </c>
      <c r="H10" s="180" t="s">
        <v>62</v>
      </c>
      <c r="I10" s="180" t="s">
        <v>63</v>
      </c>
      <c r="J10" s="180" t="s">
        <v>92</v>
      </c>
      <c r="K10" s="180" t="s">
        <v>145</v>
      </c>
      <c r="L10" s="180" t="s">
        <v>146</v>
      </c>
      <c r="M10" s="189" t="s">
        <v>15</v>
      </c>
      <c r="N10" s="189" t="s">
        <v>16</v>
      </c>
      <c r="O10" s="180" t="s">
        <v>147</v>
      </c>
      <c r="P10" s="180" t="s">
        <v>147</v>
      </c>
      <c r="Q10" s="190" t="s">
        <v>93</v>
      </c>
      <c r="R10" s="186" t="s">
        <v>94</v>
      </c>
      <c r="S10" s="189" t="s">
        <v>17</v>
      </c>
      <c r="T10" s="183" t="s">
        <v>18</v>
      </c>
      <c r="U10" s="184"/>
      <c r="V10" s="184"/>
      <c r="W10" s="185"/>
      <c r="X10" s="183" t="s">
        <v>19</v>
      </c>
      <c r="Y10" s="184"/>
      <c r="Z10" s="184"/>
      <c r="AA10" s="185"/>
      <c r="AB10" s="189" t="s">
        <v>20</v>
      </c>
      <c r="AC10" s="189"/>
      <c r="AD10" s="200"/>
      <c r="AE10" s="189"/>
      <c r="AF10" s="189"/>
      <c r="AG10" s="189"/>
      <c r="AH10" s="189"/>
      <c r="AI10" s="189"/>
      <c r="AJ10" s="189"/>
      <c r="AK10" s="189"/>
      <c r="AL10" s="189" t="s">
        <v>21</v>
      </c>
      <c r="AM10" s="189" t="s">
        <v>22</v>
      </c>
      <c r="AN10" s="203" t="s">
        <v>148</v>
      </c>
      <c r="AO10" s="204"/>
      <c r="AP10" s="204"/>
      <c r="AQ10" s="204"/>
      <c r="AR10" s="204"/>
      <c r="AS10" s="204"/>
      <c r="AT10" s="204"/>
      <c r="AU10" s="204"/>
      <c r="AV10" s="205"/>
      <c r="AW10" s="180" t="s">
        <v>23</v>
      </c>
    </row>
    <row r="11" spans="1:49" ht="36.75" customHeight="1" x14ac:dyDescent="0.25">
      <c r="A11" s="189"/>
      <c r="B11" s="181"/>
      <c r="C11" s="189" t="s">
        <v>24</v>
      </c>
      <c r="D11" s="189" t="s">
        <v>25</v>
      </c>
      <c r="E11" s="181"/>
      <c r="F11" s="181"/>
      <c r="G11" s="189"/>
      <c r="H11" s="181"/>
      <c r="I11" s="181"/>
      <c r="J11" s="181"/>
      <c r="K11" s="181"/>
      <c r="L11" s="181"/>
      <c r="M11" s="189"/>
      <c r="N11" s="189"/>
      <c r="O11" s="181"/>
      <c r="P11" s="181"/>
      <c r="Q11" s="191"/>
      <c r="R11" s="187"/>
      <c r="S11" s="189"/>
      <c r="T11" s="189" t="s">
        <v>26</v>
      </c>
      <c r="U11" s="189" t="s">
        <v>27</v>
      </c>
      <c r="V11" s="193" t="s">
        <v>95</v>
      </c>
      <c r="W11" s="193" t="s">
        <v>96</v>
      </c>
      <c r="X11" s="189" t="s">
        <v>97</v>
      </c>
      <c r="Y11" s="189" t="s">
        <v>28</v>
      </c>
      <c r="Z11" s="180" t="s">
        <v>6</v>
      </c>
      <c r="AA11" s="201" t="s">
        <v>7</v>
      </c>
      <c r="AB11" s="189" t="s">
        <v>29</v>
      </c>
      <c r="AC11" s="189" t="s">
        <v>30</v>
      </c>
      <c r="AD11" s="200" t="s">
        <v>31</v>
      </c>
      <c r="AE11" s="189"/>
      <c r="AF11" s="189" t="s">
        <v>32</v>
      </c>
      <c r="AG11" s="189" t="s">
        <v>33</v>
      </c>
      <c r="AH11" s="189"/>
      <c r="AI11" s="214" t="s">
        <v>98</v>
      </c>
      <c r="AJ11" s="189" t="s">
        <v>100</v>
      </c>
      <c r="AK11" s="197" t="s">
        <v>99</v>
      </c>
      <c r="AL11" s="189"/>
      <c r="AM11" s="189"/>
      <c r="AN11" s="206" t="s">
        <v>149</v>
      </c>
      <c r="AO11" s="206" t="s">
        <v>150</v>
      </c>
      <c r="AP11" s="206" t="s">
        <v>151</v>
      </c>
      <c r="AQ11" s="208" t="s">
        <v>152</v>
      </c>
      <c r="AR11" s="208" t="s">
        <v>153</v>
      </c>
      <c r="AS11" s="210" t="s">
        <v>154</v>
      </c>
      <c r="AT11" s="212" t="s">
        <v>155</v>
      </c>
      <c r="AU11" s="213"/>
      <c r="AV11" s="206" t="s">
        <v>156</v>
      </c>
      <c r="AW11" s="181"/>
    </row>
    <row r="12" spans="1:49" ht="13.5" customHeight="1" x14ac:dyDescent="0.25">
      <c r="A12" s="180"/>
      <c r="B12" s="181"/>
      <c r="C12" s="180"/>
      <c r="D12" s="180"/>
      <c r="E12" s="182"/>
      <c r="F12" s="182"/>
      <c r="G12" s="180"/>
      <c r="H12" s="182"/>
      <c r="I12" s="182"/>
      <c r="J12" s="182"/>
      <c r="K12" s="182"/>
      <c r="L12" s="182"/>
      <c r="M12" s="180"/>
      <c r="N12" s="180"/>
      <c r="O12" s="182"/>
      <c r="P12" s="182"/>
      <c r="Q12" s="192"/>
      <c r="R12" s="188"/>
      <c r="S12" s="180"/>
      <c r="T12" s="180"/>
      <c r="U12" s="180"/>
      <c r="V12" s="194"/>
      <c r="W12" s="194"/>
      <c r="X12" s="180"/>
      <c r="Y12" s="180"/>
      <c r="Z12" s="182"/>
      <c r="AA12" s="202"/>
      <c r="AB12" s="180"/>
      <c r="AC12" s="180"/>
      <c r="AD12" s="7" t="s">
        <v>34</v>
      </c>
      <c r="AE12" s="32" t="s">
        <v>35</v>
      </c>
      <c r="AF12" s="180"/>
      <c r="AG12" s="32" t="s">
        <v>36</v>
      </c>
      <c r="AH12" s="32" t="s">
        <v>35</v>
      </c>
      <c r="AI12" s="215"/>
      <c r="AJ12" s="180"/>
      <c r="AK12" s="198"/>
      <c r="AL12" s="180"/>
      <c r="AM12" s="180"/>
      <c r="AN12" s="207"/>
      <c r="AO12" s="207"/>
      <c r="AP12" s="207"/>
      <c r="AQ12" s="209"/>
      <c r="AR12" s="209"/>
      <c r="AS12" s="211"/>
      <c r="AT12" s="15" t="s">
        <v>157</v>
      </c>
      <c r="AU12" s="15" t="s">
        <v>158</v>
      </c>
      <c r="AV12" s="207"/>
      <c r="AW12" s="182"/>
    </row>
    <row r="13" spans="1:49" s="6" customFormat="1" x14ac:dyDescent="0.2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27">
        <v>12</v>
      </c>
      <c r="M13" s="27">
        <v>13</v>
      </c>
      <c r="N13" s="27">
        <v>14</v>
      </c>
      <c r="O13" s="27">
        <v>15</v>
      </c>
      <c r="P13" s="27">
        <v>16</v>
      </c>
      <c r="Q13" s="118">
        <v>17</v>
      </c>
      <c r="R13" s="118">
        <v>18</v>
      </c>
      <c r="S13" s="27">
        <v>19</v>
      </c>
      <c r="T13" s="27">
        <v>20</v>
      </c>
      <c r="U13" s="27">
        <v>21</v>
      </c>
      <c r="V13" s="27">
        <v>22</v>
      </c>
      <c r="W13" s="27">
        <v>23</v>
      </c>
      <c r="X13" s="27">
        <v>24</v>
      </c>
      <c r="Y13" s="27">
        <v>25</v>
      </c>
      <c r="Z13" s="27">
        <v>26</v>
      </c>
      <c r="AA13" s="27">
        <v>27</v>
      </c>
      <c r="AB13" s="27">
        <v>28</v>
      </c>
      <c r="AC13" s="27">
        <v>29</v>
      </c>
      <c r="AD13" s="27">
        <v>30</v>
      </c>
      <c r="AE13" s="27">
        <v>31</v>
      </c>
      <c r="AF13" s="27">
        <v>32</v>
      </c>
      <c r="AG13" s="27">
        <v>33</v>
      </c>
      <c r="AH13" s="27">
        <v>34</v>
      </c>
      <c r="AI13" s="27">
        <v>35</v>
      </c>
      <c r="AJ13" s="27">
        <v>36</v>
      </c>
      <c r="AK13" s="27">
        <v>37</v>
      </c>
      <c r="AL13" s="27">
        <v>38</v>
      </c>
      <c r="AM13" s="27">
        <v>39</v>
      </c>
      <c r="AN13" s="27">
        <v>40</v>
      </c>
      <c r="AO13" s="27">
        <v>41</v>
      </c>
      <c r="AP13" s="27">
        <v>42</v>
      </c>
      <c r="AQ13" s="27">
        <v>43</v>
      </c>
      <c r="AR13" s="27">
        <v>44</v>
      </c>
      <c r="AS13" s="27">
        <v>45</v>
      </c>
      <c r="AT13" s="27">
        <v>46</v>
      </c>
      <c r="AU13" s="27">
        <v>47</v>
      </c>
      <c r="AV13" s="27">
        <v>48</v>
      </c>
      <c r="AW13" s="27">
        <v>49</v>
      </c>
    </row>
    <row r="14" spans="1:49" s="31" customFormat="1" x14ac:dyDescent="0.25">
      <c r="A14" s="48" t="s">
        <v>165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33">
        <f>SUM(Q15:Q17)</f>
        <v>0</v>
      </c>
      <c r="R14" s="133">
        <f>SUM(R15:R17)</f>
        <v>0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131"/>
    </row>
    <row r="15" spans="1:49" s="24" customFormat="1" ht="18.75" customHeight="1" x14ac:dyDescent="0.25">
      <c r="A15" s="49"/>
      <c r="B15" s="50"/>
      <c r="C15" s="51"/>
      <c r="D15" s="50"/>
      <c r="E15" s="52"/>
      <c r="F15" s="50"/>
      <c r="G15" s="51"/>
      <c r="H15" s="53"/>
      <c r="I15" s="53"/>
      <c r="J15" s="54"/>
      <c r="K15" s="54"/>
      <c r="L15" s="113"/>
      <c r="M15" s="51"/>
      <c r="N15" s="51"/>
      <c r="O15" s="51"/>
      <c r="P15" s="51"/>
      <c r="Q15" s="134"/>
      <c r="R15" s="135"/>
      <c r="S15" s="55"/>
      <c r="T15" s="51"/>
      <c r="U15" s="54"/>
      <c r="V15" s="122"/>
      <c r="W15" s="122"/>
      <c r="X15" s="56"/>
      <c r="Y15" s="56"/>
      <c r="Z15" s="56"/>
      <c r="AA15" s="56"/>
      <c r="AB15" s="51"/>
      <c r="AC15" s="56"/>
      <c r="AD15" s="49"/>
      <c r="AE15" s="49"/>
      <c r="AF15" s="51"/>
      <c r="AG15" s="49"/>
      <c r="AH15" s="51"/>
      <c r="AI15" s="57"/>
      <c r="AJ15" s="57"/>
      <c r="AK15" s="57"/>
      <c r="AL15" s="50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51"/>
    </row>
    <row r="16" spans="1:49" s="28" customFormat="1" x14ac:dyDescent="0.2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6"/>
      <c r="R16" s="136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</row>
    <row r="17" spans="1:49" s="25" customFormat="1" ht="17.25" customHeight="1" x14ac:dyDescent="0.25">
      <c r="A17" s="51"/>
      <c r="B17" s="54"/>
      <c r="C17" s="51"/>
      <c r="D17" s="58"/>
      <c r="E17" s="51"/>
      <c r="F17" s="54"/>
      <c r="G17" s="51"/>
      <c r="H17" s="53"/>
      <c r="I17" s="53"/>
      <c r="J17" s="54"/>
      <c r="K17" s="54"/>
      <c r="L17" s="113"/>
      <c r="M17" s="51"/>
      <c r="N17" s="51"/>
      <c r="O17" s="51"/>
      <c r="P17" s="51"/>
      <c r="Q17" s="134"/>
      <c r="R17" s="137"/>
      <c r="S17" s="59"/>
      <c r="T17" s="51"/>
      <c r="U17" s="54"/>
      <c r="V17" s="123"/>
      <c r="W17" s="123"/>
      <c r="X17" s="56"/>
      <c r="Y17" s="56"/>
      <c r="Z17" s="56"/>
      <c r="AA17" s="56"/>
      <c r="AB17" s="51"/>
      <c r="AC17" s="56"/>
      <c r="AD17" s="49"/>
      <c r="AE17" s="49"/>
      <c r="AF17" s="51"/>
      <c r="AG17" s="49"/>
      <c r="AH17" s="51"/>
      <c r="AI17" s="57"/>
      <c r="AJ17" s="57"/>
      <c r="AK17" s="57"/>
      <c r="AL17" s="54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51"/>
    </row>
    <row r="18" spans="1:49" s="29" customFormat="1" ht="12.75" x14ac:dyDescent="0.25">
      <c r="A18" s="48" t="s">
        <v>37</v>
      </c>
      <c r="B18" s="60"/>
      <c r="C18" s="48"/>
      <c r="D18" s="60"/>
      <c r="E18" s="48"/>
      <c r="F18" s="48"/>
      <c r="G18" s="61"/>
      <c r="H18" s="61"/>
      <c r="I18" s="61"/>
      <c r="J18" s="48"/>
      <c r="K18" s="48"/>
      <c r="L18" s="48"/>
      <c r="M18" s="48"/>
      <c r="N18" s="48"/>
      <c r="O18" s="48"/>
      <c r="P18" s="48"/>
      <c r="Q18" s="138">
        <f>SUM(Q19:Q24)</f>
        <v>10373.532579999999</v>
      </c>
      <c r="R18" s="138">
        <f>SUM(R19:R24)</f>
        <v>12448.239099999999</v>
      </c>
      <c r="S18" s="62"/>
      <c r="T18" s="48"/>
      <c r="U18" s="60"/>
      <c r="V18" s="60"/>
      <c r="W18" s="60"/>
      <c r="X18" s="48"/>
      <c r="Y18" s="48"/>
      <c r="Z18" s="48"/>
      <c r="AA18" s="48"/>
      <c r="AB18" s="61"/>
      <c r="AC18" s="48"/>
      <c r="AD18" s="48"/>
      <c r="AE18" s="48"/>
      <c r="AF18" s="48"/>
      <c r="AG18" s="48"/>
      <c r="AH18" s="48"/>
      <c r="AI18" s="48"/>
      <c r="AJ18" s="48"/>
      <c r="AK18" s="48"/>
      <c r="AL18" s="60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63"/>
    </row>
    <row r="19" spans="1:49" s="146" customFormat="1" ht="38.25" x14ac:dyDescent="0.25">
      <c r="A19" s="49">
        <v>2</v>
      </c>
      <c r="B19" s="50">
        <v>2112</v>
      </c>
      <c r="C19" s="51" t="s">
        <v>89</v>
      </c>
      <c r="D19" s="50" t="s">
        <v>38</v>
      </c>
      <c r="E19" s="51" t="s">
        <v>135</v>
      </c>
      <c r="F19" s="50">
        <v>1</v>
      </c>
      <c r="G19" s="56" t="s">
        <v>208</v>
      </c>
      <c r="H19" s="56">
        <v>28.29</v>
      </c>
      <c r="I19" s="56">
        <v>28.29</v>
      </c>
      <c r="J19" s="54" t="s">
        <v>101</v>
      </c>
      <c r="K19" s="49"/>
      <c r="L19" s="49"/>
      <c r="M19" s="51" t="s">
        <v>136</v>
      </c>
      <c r="N19" s="51" t="s">
        <v>104</v>
      </c>
      <c r="O19" s="49"/>
      <c r="P19" s="49"/>
      <c r="Q19" s="134">
        <f t="shared" ref="Q19:Q20" si="0">ROUND(R19/1.2,5)</f>
        <v>595.98374999999999</v>
      </c>
      <c r="R19" s="135">
        <v>715.18050000000005</v>
      </c>
      <c r="S19" s="55" t="s">
        <v>206</v>
      </c>
      <c r="T19" s="51" t="s">
        <v>89</v>
      </c>
      <c r="U19" s="54" t="s">
        <v>115</v>
      </c>
      <c r="V19" s="123">
        <v>44228</v>
      </c>
      <c r="W19" s="123">
        <f>V19+30</f>
        <v>44258</v>
      </c>
      <c r="X19" s="56" t="s">
        <v>44</v>
      </c>
      <c r="Y19" s="56" t="s">
        <v>44</v>
      </c>
      <c r="Z19" s="56" t="s">
        <v>44</v>
      </c>
      <c r="AA19" s="56" t="s">
        <v>44</v>
      </c>
      <c r="AB19" s="51" t="str">
        <f>G19</f>
        <v>Поставка аппаратов высокого давления</v>
      </c>
      <c r="AC19" s="56" t="s">
        <v>40</v>
      </c>
      <c r="AD19" s="49">
        <v>796</v>
      </c>
      <c r="AE19" s="49" t="s">
        <v>41</v>
      </c>
      <c r="AF19" s="51">
        <v>2</v>
      </c>
      <c r="AG19" s="49">
        <v>97000000000</v>
      </c>
      <c r="AH19" s="51" t="s">
        <v>42</v>
      </c>
      <c r="AI19" s="57">
        <f>W19+20</f>
        <v>44278</v>
      </c>
      <c r="AJ19" s="57">
        <v>44287</v>
      </c>
      <c r="AK19" s="57">
        <v>44316</v>
      </c>
      <c r="AL19" s="50">
        <v>2021</v>
      </c>
      <c r="AM19" s="49" t="s">
        <v>44</v>
      </c>
      <c r="AN19" s="49"/>
      <c r="AO19" s="49"/>
      <c r="AP19" s="49"/>
      <c r="AQ19" s="49"/>
      <c r="AR19" s="49"/>
      <c r="AS19" s="49"/>
      <c r="AT19" s="49"/>
      <c r="AU19" s="49"/>
      <c r="AV19" s="49"/>
      <c r="AW19" s="56" t="s">
        <v>209</v>
      </c>
    </row>
    <row r="20" spans="1:49" s="146" customFormat="1" ht="38.25" x14ac:dyDescent="0.25">
      <c r="A20" s="49">
        <v>2</v>
      </c>
      <c r="B20" s="50">
        <v>2112</v>
      </c>
      <c r="C20" s="51" t="s">
        <v>89</v>
      </c>
      <c r="D20" s="50" t="s">
        <v>51</v>
      </c>
      <c r="E20" s="51" t="s">
        <v>135</v>
      </c>
      <c r="F20" s="50">
        <v>2</v>
      </c>
      <c r="G20" s="56" t="s">
        <v>210</v>
      </c>
      <c r="H20" s="56">
        <v>27.11</v>
      </c>
      <c r="I20" s="64" t="s">
        <v>212</v>
      </c>
      <c r="J20" s="54" t="s">
        <v>101</v>
      </c>
      <c r="K20" s="49"/>
      <c r="L20" s="49"/>
      <c r="M20" s="51" t="s">
        <v>136</v>
      </c>
      <c r="N20" s="147" t="s">
        <v>104</v>
      </c>
      <c r="O20" s="49"/>
      <c r="P20" s="49"/>
      <c r="Q20" s="134">
        <f t="shared" si="0"/>
        <v>918.34799999999996</v>
      </c>
      <c r="R20" s="135">
        <v>1102.0175999999999</v>
      </c>
      <c r="S20" s="55" t="s">
        <v>206</v>
      </c>
      <c r="T20" s="51" t="s">
        <v>89</v>
      </c>
      <c r="U20" s="54" t="s">
        <v>115</v>
      </c>
      <c r="V20" s="123">
        <v>44256</v>
      </c>
      <c r="W20" s="123">
        <f>V20+30</f>
        <v>44286</v>
      </c>
      <c r="X20" s="56" t="s">
        <v>44</v>
      </c>
      <c r="Y20" s="56" t="s">
        <v>44</v>
      </c>
      <c r="Z20" s="56" t="s">
        <v>44</v>
      </c>
      <c r="AA20" s="56" t="s">
        <v>44</v>
      </c>
      <c r="AB20" s="51" t="str">
        <f>G20</f>
        <v>Поставка электроагрегата дизельного</v>
      </c>
      <c r="AC20" s="56" t="s">
        <v>40</v>
      </c>
      <c r="AD20" s="49">
        <v>796</v>
      </c>
      <c r="AE20" s="49" t="s">
        <v>41</v>
      </c>
      <c r="AF20" s="51">
        <v>1</v>
      </c>
      <c r="AG20" s="49">
        <v>97000000000</v>
      </c>
      <c r="AH20" s="51" t="s">
        <v>42</v>
      </c>
      <c r="AI20" s="57">
        <f>W20+20</f>
        <v>44306</v>
      </c>
      <c r="AJ20" s="57">
        <v>44317</v>
      </c>
      <c r="AK20" s="57">
        <v>44347</v>
      </c>
      <c r="AL20" s="50">
        <v>2021</v>
      </c>
      <c r="AM20" s="49" t="s">
        <v>44</v>
      </c>
      <c r="AN20" s="49"/>
      <c r="AO20" s="49"/>
      <c r="AP20" s="49"/>
      <c r="AQ20" s="49"/>
      <c r="AR20" s="49"/>
      <c r="AS20" s="49"/>
      <c r="AT20" s="49"/>
      <c r="AU20" s="49"/>
      <c r="AV20" s="49"/>
      <c r="AW20" s="56" t="s">
        <v>211</v>
      </c>
    </row>
    <row r="21" spans="1:49" s="24" customFormat="1" ht="39.75" customHeight="1" x14ac:dyDescent="0.25">
      <c r="A21" s="49">
        <v>2</v>
      </c>
      <c r="B21" s="50">
        <v>2112</v>
      </c>
      <c r="C21" s="51" t="s">
        <v>89</v>
      </c>
      <c r="D21" s="50" t="s">
        <v>38</v>
      </c>
      <c r="E21" s="51" t="s">
        <v>135</v>
      </c>
      <c r="F21" s="50">
        <v>3</v>
      </c>
      <c r="G21" s="56" t="s">
        <v>200</v>
      </c>
      <c r="H21" s="64" t="s">
        <v>203</v>
      </c>
      <c r="I21" s="64" t="s">
        <v>202</v>
      </c>
      <c r="J21" s="54" t="s">
        <v>101</v>
      </c>
      <c r="K21" s="54"/>
      <c r="L21" s="54"/>
      <c r="M21" s="51" t="s">
        <v>136</v>
      </c>
      <c r="N21" s="51" t="s">
        <v>104</v>
      </c>
      <c r="O21" s="51"/>
      <c r="P21" s="51"/>
      <c r="Q21" s="134">
        <f>ROUND(R21/1.2,5)</f>
        <v>7181.76</v>
      </c>
      <c r="R21" s="135">
        <v>8618.1119999999992</v>
      </c>
      <c r="S21" s="55" t="s">
        <v>206</v>
      </c>
      <c r="T21" s="51" t="s">
        <v>89</v>
      </c>
      <c r="U21" s="54" t="s">
        <v>115</v>
      </c>
      <c r="V21" s="122">
        <v>44333</v>
      </c>
      <c r="W21" s="122">
        <v>44377</v>
      </c>
      <c r="X21" s="56" t="s">
        <v>44</v>
      </c>
      <c r="Y21" s="56" t="s">
        <v>44</v>
      </c>
      <c r="Z21" s="56" t="s">
        <v>44</v>
      </c>
      <c r="AA21" s="56" t="s">
        <v>44</v>
      </c>
      <c r="AB21" s="51" t="str">
        <f>G21</f>
        <v>Поставка автогидроподъемника рычажно-телескопического типа на шасси 6х6</v>
      </c>
      <c r="AC21" s="56" t="s">
        <v>40</v>
      </c>
      <c r="AD21" s="49">
        <v>796</v>
      </c>
      <c r="AE21" s="49" t="s">
        <v>41</v>
      </c>
      <c r="AF21" s="51">
        <v>1</v>
      </c>
      <c r="AG21" s="49">
        <v>97000000000</v>
      </c>
      <c r="AH21" s="51" t="s">
        <v>42</v>
      </c>
      <c r="AI21" s="57">
        <f>W21+20</f>
        <v>44397</v>
      </c>
      <c r="AJ21" s="57">
        <v>44470</v>
      </c>
      <c r="AK21" s="57">
        <v>44489</v>
      </c>
      <c r="AL21" s="50">
        <v>2021</v>
      </c>
      <c r="AM21" s="49" t="s">
        <v>44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51" t="s">
        <v>201</v>
      </c>
    </row>
    <row r="22" spans="1:49" s="24" customFormat="1" ht="36.75" customHeight="1" x14ac:dyDescent="0.25">
      <c r="A22" s="51">
        <v>2</v>
      </c>
      <c r="B22" s="50">
        <v>2012</v>
      </c>
      <c r="C22" s="51" t="s">
        <v>89</v>
      </c>
      <c r="D22" s="50" t="s">
        <v>38</v>
      </c>
      <c r="E22" s="51" t="s">
        <v>135</v>
      </c>
      <c r="F22" s="50">
        <v>4</v>
      </c>
      <c r="G22" s="51" t="s">
        <v>204</v>
      </c>
      <c r="H22" s="148" t="s">
        <v>205</v>
      </c>
      <c r="I22" s="149" t="s">
        <v>205</v>
      </c>
      <c r="J22" s="54" t="s">
        <v>101</v>
      </c>
      <c r="K22" s="150"/>
      <c r="L22" s="54"/>
      <c r="M22" s="51" t="s">
        <v>136</v>
      </c>
      <c r="N22" s="147" t="s">
        <v>104</v>
      </c>
      <c r="O22" s="51"/>
      <c r="P22" s="51"/>
      <c r="Q22" s="134">
        <f>ROUND(R22/1.2,5)</f>
        <v>1598.0450000000001</v>
      </c>
      <c r="R22" s="137">
        <v>1917.654</v>
      </c>
      <c r="S22" s="55" t="s">
        <v>206</v>
      </c>
      <c r="T22" s="51" t="s">
        <v>89</v>
      </c>
      <c r="U22" s="54" t="s">
        <v>115</v>
      </c>
      <c r="V22" s="122">
        <v>44424</v>
      </c>
      <c r="W22" s="122">
        <f>V22+40</f>
        <v>44464</v>
      </c>
      <c r="X22" s="56" t="s">
        <v>44</v>
      </c>
      <c r="Y22" s="56" t="s">
        <v>44</v>
      </c>
      <c r="Z22" s="56" t="s">
        <v>44</v>
      </c>
      <c r="AA22" s="56" t="s">
        <v>44</v>
      </c>
      <c r="AB22" s="51" t="str">
        <f>G22</f>
        <v>Поставка автомобилей повышенной проходимости</v>
      </c>
      <c r="AC22" s="56" t="s">
        <v>40</v>
      </c>
      <c r="AD22" s="49">
        <v>796</v>
      </c>
      <c r="AE22" s="49" t="s">
        <v>41</v>
      </c>
      <c r="AF22" s="51">
        <v>2</v>
      </c>
      <c r="AG22" s="49">
        <v>97000000000</v>
      </c>
      <c r="AH22" s="51" t="s">
        <v>42</v>
      </c>
      <c r="AI22" s="57">
        <f>W22+20</f>
        <v>44484</v>
      </c>
      <c r="AJ22" s="151">
        <v>44501</v>
      </c>
      <c r="AK22" s="151">
        <v>44520</v>
      </c>
      <c r="AL22" s="54">
        <v>2021</v>
      </c>
      <c r="AM22" s="49" t="s">
        <v>44</v>
      </c>
      <c r="AN22" s="49"/>
      <c r="AO22" s="49"/>
      <c r="AP22" s="49"/>
      <c r="AQ22" s="49"/>
      <c r="AR22" s="49"/>
      <c r="AS22" s="49"/>
      <c r="AT22" s="49"/>
      <c r="AU22" s="49"/>
      <c r="AV22" s="49"/>
      <c r="AW22" s="51" t="s">
        <v>207</v>
      </c>
    </row>
    <row r="23" spans="1:49" s="17" customFormat="1" ht="14.25" customHeight="1" x14ac:dyDescent="0.25">
      <c r="A23" s="22"/>
      <c r="B23" s="65"/>
      <c r="C23" s="22"/>
      <c r="D23" s="65"/>
      <c r="E23" s="22"/>
      <c r="F23" s="65"/>
      <c r="G23" s="22"/>
      <c r="H23" s="66"/>
      <c r="I23" s="67"/>
      <c r="J23" s="68"/>
      <c r="K23" s="68"/>
      <c r="L23" s="68"/>
      <c r="M23" s="22"/>
      <c r="N23" s="22"/>
      <c r="O23" s="22"/>
      <c r="P23" s="22"/>
      <c r="Q23" s="139"/>
      <c r="R23" s="140"/>
      <c r="S23" s="69"/>
      <c r="T23" s="22"/>
      <c r="U23" s="68"/>
      <c r="V23" s="124"/>
      <c r="W23" s="124"/>
      <c r="X23" s="16"/>
      <c r="Y23" s="16"/>
      <c r="Z23" s="16"/>
      <c r="AA23" s="16"/>
      <c r="AB23" s="22"/>
      <c r="AC23" s="16"/>
      <c r="AD23" s="71"/>
      <c r="AE23" s="71"/>
      <c r="AF23" s="22"/>
      <c r="AG23" s="71"/>
      <c r="AH23" s="22"/>
      <c r="AI23" s="70"/>
      <c r="AJ23" s="70"/>
      <c r="AK23" s="70"/>
      <c r="AL23" s="68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22"/>
    </row>
    <row r="24" spans="1:49" s="24" customFormat="1" ht="41.25" customHeight="1" x14ac:dyDescent="0.25">
      <c r="A24" s="51">
        <v>2</v>
      </c>
      <c r="B24" s="50">
        <v>2122</v>
      </c>
      <c r="C24" s="51" t="s">
        <v>89</v>
      </c>
      <c r="D24" s="58" t="s">
        <v>46</v>
      </c>
      <c r="E24" s="51" t="s">
        <v>137</v>
      </c>
      <c r="F24" s="50">
        <v>1</v>
      </c>
      <c r="G24" s="51" t="s">
        <v>214</v>
      </c>
      <c r="H24" s="53" t="s">
        <v>88</v>
      </c>
      <c r="I24" s="53" t="s">
        <v>166</v>
      </c>
      <c r="J24" s="54" t="s">
        <v>101</v>
      </c>
      <c r="K24" s="54"/>
      <c r="L24" s="54"/>
      <c r="M24" s="51" t="s">
        <v>136</v>
      </c>
      <c r="N24" s="147" t="s">
        <v>104</v>
      </c>
      <c r="O24" s="51"/>
      <c r="P24" s="51"/>
      <c r="Q24" s="134">
        <f>ROUND(R24/1.2,5)</f>
        <v>79.395830000000004</v>
      </c>
      <c r="R24" s="137">
        <v>95.275000000000006</v>
      </c>
      <c r="S24" s="59" t="s">
        <v>215</v>
      </c>
      <c r="T24" s="51" t="s">
        <v>89</v>
      </c>
      <c r="U24" s="54" t="s">
        <v>115</v>
      </c>
      <c r="V24" s="122">
        <v>44256</v>
      </c>
      <c r="W24" s="122">
        <f>V24+30</f>
        <v>44286</v>
      </c>
      <c r="X24" s="56" t="s">
        <v>44</v>
      </c>
      <c r="Y24" s="56" t="s">
        <v>44</v>
      </c>
      <c r="Z24" s="56" t="s">
        <v>44</v>
      </c>
      <c r="AA24" s="56" t="s">
        <v>44</v>
      </c>
      <c r="AB24" s="51" t="str">
        <f>G24</f>
        <v>Поставка плуга лесного</v>
      </c>
      <c r="AC24" s="56" t="s">
        <v>40</v>
      </c>
      <c r="AD24" s="49">
        <v>796</v>
      </c>
      <c r="AE24" s="49" t="s">
        <v>41</v>
      </c>
      <c r="AF24" s="51">
        <v>1</v>
      </c>
      <c r="AG24" s="49">
        <v>97000000000</v>
      </c>
      <c r="AH24" s="51" t="s">
        <v>42</v>
      </c>
      <c r="AI24" s="57">
        <f>W24+20</f>
        <v>44306</v>
      </c>
      <c r="AJ24" s="151">
        <v>44317</v>
      </c>
      <c r="AK24" s="151">
        <v>44347</v>
      </c>
      <c r="AL24" s="54">
        <v>2021</v>
      </c>
      <c r="AM24" s="49" t="s">
        <v>44</v>
      </c>
      <c r="AN24" s="49"/>
      <c r="AO24" s="49"/>
      <c r="AP24" s="49"/>
      <c r="AQ24" s="49"/>
      <c r="AR24" s="49"/>
      <c r="AS24" s="49"/>
      <c r="AT24" s="49"/>
      <c r="AU24" s="49"/>
      <c r="AV24" s="49"/>
      <c r="AW24" s="51" t="s">
        <v>213</v>
      </c>
    </row>
    <row r="25" spans="1:49" s="29" customFormat="1" ht="12.75" x14ac:dyDescent="0.25">
      <c r="A25" s="72" t="s">
        <v>45</v>
      </c>
      <c r="B25" s="73"/>
      <c r="C25" s="74"/>
      <c r="D25" s="73"/>
      <c r="E25" s="74"/>
      <c r="F25" s="74"/>
      <c r="G25" s="75"/>
      <c r="H25" s="76"/>
      <c r="I25" s="76"/>
      <c r="J25" s="74"/>
      <c r="K25" s="74"/>
      <c r="L25" s="74"/>
      <c r="M25" s="74"/>
      <c r="N25" s="74"/>
      <c r="O25" s="74"/>
      <c r="P25" s="74"/>
      <c r="Q25" s="141">
        <f>SUM(Q26:Q49)</f>
        <v>3585.6625399999998</v>
      </c>
      <c r="R25" s="141">
        <f>SUM(R26:R49)</f>
        <v>4302.79504</v>
      </c>
      <c r="S25" s="77"/>
      <c r="T25" s="74"/>
      <c r="U25" s="73"/>
      <c r="V25" s="73"/>
      <c r="W25" s="73"/>
      <c r="X25" s="74"/>
      <c r="Y25" s="74"/>
      <c r="Z25" s="74"/>
      <c r="AA25" s="74"/>
      <c r="AB25" s="75"/>
      <c r="AC25" s="74"/>
      <c r="AD25" s="74"/>
      <c r="AE25" s="74"/>
      <c r="AF25" s="74"/>
      <c r="AG25" s="74"/>
      <c r="AH25" s="74"/>
      <c r="AI25" s="74"/>
      <c r="AJ25" s="74"/>
      <c r="AK25" s="74"/>
      <c r="AL25" s="73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8"/>
    </row>
    <row r="26" spans="1:49" ht="45.75" customHeight="1" x14ac:dyDescent="0.25">
      <c r="A26" s="51">
        <v>3</v>
      </c>
      <c r="B26" s="54">
        <v>2113</v>
      </c>
      <c r="C26" s="51" t="s">
        <v>89</v>
      </c>
      <c r="D26" s="58" t="s">
        <v>114</v>
      </c>
      <c r="E26" s="58" t="s">
        <v>43</v>
      </c>
      <c r="F26" s="58">
        <v>16</v>
      </c>
      <c r="G26" s="51" t="s">
        <v>221</v>
      </c>
      <c r="H26" s="152" t="s">
        <v>66</v>
      </c>
      <c r="I26" s="152" t="s">
        <v>220</v>
      </c>
      <c r="J26" s="50" t="s">
        <v>101</v>
      </c>
      <c r="K26" s="49"/>
      <c r="L26" s="49"/>
      <c r="M26" s="52" t="s">
        <v>48</v>
      </c>
      <c r="N26" s="51" t="s">
        <v>104</v>
      </c>
      <c r="O26" s="51"/>
      <c r="P26" s="51"/>
      <c r="Q26" s="153">
        <f t="shared" ref="Q26" si="1">ROUND(R26/1.2,5)</f>
        <v>325.84050000000002</v>
      </c>
      <c r="R26" s="153">
        <v>391.0086</v>
      </c>
      <c r="S26" s="59" t="s">
        <v>206</v>
      </c>
      <c r="T26" s="50" t="s">
        <v>89</v>
      </c>
      <c r="U26" s="50" t="s">
        <v>115</v>
      </c>
      <c r="V26" s="122">
        <v>44256</v>
      </c>
      <c r="W26" s="122">
        <f t="shared" ref="W26" si="2">V26+30</f>
        <v>44286</v>
      </c>
      <c r="X26" s="56" t="s">
        <v>44</v>
      </c>
      <c r="Y26" s="56" t="s">
        <v>44</v>
      </c>
      <c r="Z26" s="56" t="s">
        <v>44</v>
      </c>
      <c r="AA26" s="56" t="s">
        <v>44</v>
      </c>
      <c r="AB26" s="51" t="s">
        <v>219</v>
      </c>
      <c r="AC26" s="56" t="s">
        <v>40</v>
      </c>
      <c r="AD26" s="49">
        <v>796</v>
      </c>
      <c r="AE26" s="49" t="s">
        <v>41</v>
      </c>
      <c r="AF26" s="51">
        <v>7</v>
      </c>
      <c r="AG26" s="49">
        <v>97000000000</v>
      </c>
      <c r="AH26" s="56" t="s">
        <v>42</v>
      </c>
      <c r="AI26" s="122">
        <f t="shared" ref="AI26:AI37" si="3">W26+20</f>
        <v>44306</v>
      </c>
      <c r="AJ26" s="154">
        <f>AI26</f>
        <v>44306</v>
      </c>
      <c r="AK26" s="154">
        <v>44347</v>
      </c>
      <c r="AL26" s="54">
        <v>2021</v>
      </c>
      <c r="AM26" s="49" t="s">
        <v>44</v>
      </c>
      <c r="AN26" s="56"/>
      <c r="AO26" s="155"/>
      <c r="AP26" s="155"/>
      <c r="AQ26" s="155"/>
      <c r="AR26" s="155"/>
      <c r="AS26" s="155"/>
      <c r="AT26" s="155"/>
      <c r="AU26" s="155"/>
      <c r="AV26" s="155"/>
      <c r="AW26" s="52"/>
    </row>
    <row r="27" spans="1:49" s="25" customFormat="1" ht="42" customHeight="1" x14ac:dyDescent="0.25">
      <c r="A27" s="51">
        <v>3</v>
      </c>
      <c r="B27" s="54">
        <v>2113</v>
      </c>
      <c r="C27" s="51" t="s">
        <v>89</v>
      </c>
      <c r="D27" s="58" t="s">
        <v>46</v>
      </c>
      <c r="E27" s="52" t="s">
        <v>49</v>
      </c>
      <c r="F27" s="58">
        <v>17</v>
      </c>
      <c r="G27" s="51" t="s">
        <v>248</v>
      </c>
      <c r="H27" s="152" t="s">
        <v>66</v>
      </c>
      <c r="I27" s="152" t="s">
        <v>66</v>
      </c>
      <c r="J27" s="58" t="s">
        <v>101</v>
      </c>
      <c r="K27" s="58"/>
      <c r="L27" s="58"/>
      <c r="M27" s="52" t="s">
        <v>48</v>
      </c>
      <c r="N27" s="51" t="s">
        <v>104</v>
      </c>
      <c r="O27" s="51"/>
      <c r="P27" s="51"/>
      <c r="Q27" s="134">
        <f>ROUND(R27/1.2,5)</f>
        <v>121.53</v>
      </c>
      <c r="R27" s="153">
        <v>145.83600000000001</v>
      </c>
      <c r="S27" s="55" t="s">
        <v>206</v>
      </c>
      <c r="T27" s="51" t="s">
        <v>89</v>
      </c>
      <c r="U27" s="54" t="s">
        <v>115</v>
      </c>
      <c r="V27" s="122">
        <v>44207</v>
      </c>
      <c r="W27" s="122">
        <f t="shared" ref="W27:W33" si="4">V27+30</f>
        <v>44237</v>
      </c>
      <c r="X27" s="56" t="s">
        <v>44</v>
      </c>
      <c r="Y27" s="56" t="s">
        <v>44</v>
      </c>
      <c r="Z27" s="56" t="s">
        <v>44</v>
      </c>
      <c r="AA27" s="56" t="s">
        <v>44</v>
      </c>
      <c r="AB27" s="51" t="str">
        <f t="shared" ref="AB27:AB37" si="5">G27</f>
        <v>Выполнение работ по техническому обслуживанию и гарантийному ремонту автомобиля Toyota Camry</v>
      </c>
      <c r="AC27" s="56" t="s">
        <v>40</v>
      </c>
      <c r="AD27" s="49">
        <v>796</v>
      </c>
      <c r="AE27" s="49" t="s">
        <v>41</v>
      </c>
      <c r="AF27" s="51">
        <v>1</v>
      </c>
      <c r="AG27" s="49">
        <v>97000000000</v>
      </c>
      <c r="AH27" s="51" t="s">
        <v>42</v>
      </c>
      <c r="AI27" s="57">
        <f t="shared" si="3"/>
        <v>44257</v>
      </c>
      <c r="AJ27" s="151">
        <f>AI27</f>
        <v>44257</v>
      </c>
      <c r="AK27" s="151">
        <v>44561</v>
      </c>
      <c r="AL27" s="54">
        <v>2021</v>
      </c>
      <c r="AM27" s="51" t="s">
        <v>44</v>
      </c>
      <c r="AN27" s="156"/>
      <c r="AO27" s="156"/>
      <c r="AP27" s="156"/>
      <c r="AQ27" s="156"/>
      <c r="AR27" s="156"/>
      <c r="AS27" s="156"/>
      <c r="AT27" s="156"/>
      <c r="AU27" s="156"/>
      <c r="AV27" s="156"/>
      <c r="AW27" s="147"/>
    </row>
    <row r="28" spans="1:49" s="25" customFormat="1" ht="42" customHeight="1" x14ac:dyDescent="0.25">
      <c r="A28" s="51">
        <v>3</v>
      </c>
      <c r="B28" s="54">
        <v>2113</v>
      </c>
      <c r="C28" s="51" t="s">
        <v>89</v>
      </c>
      <c r="D28" s="58" t="s">
        <v>46</v>
      </c>
      <c r="E28" s="52" t="s">
        <v>49</v>
      </c>
      <c r="F28" s="58">
        <v>18</v>
      </c>
      <c r="G28" s="51" t="s">
        <v>168</v>
      </c>
      <c r="H28" s="152" t="s">
        <v>66</v>
      </c>
      <c r="I28" s="152" t="s">
        <v>66</v>
      </c>
      <c r="J28" s="58" t="s">
        <v>101</v>
      </c>
      <c r="K28" s="58"/>
      <c r="L28" s="58"/>
      <c r="M28" s="52" t="s">
        <v>48</v>
      </c>
      <c r="N28" s="51" t="s">
        <v>104</v>
      </c>
      <c r="O28" s="51"/>
      <c r="P28" s="51"/>
      <c r="Q28" s="134">
        <f>ROUND(R28/1.2,5)</f>
        <v>126.02</v>
      </c>
      <c r="R28" s="153">
        <v>151.22399999999999</v>
      </c>
      <c r="S28" s="55" t="s">
        <v>206</v>
      </c>
      <c r="T28" s="51" t="s">
        <v>89</v>
      </c>
      <c r="U28" s="54" t="s">
        <v>115</v>
      </c>
      <c r="V28" s="122">
        <v>44207</v>
      </c>
      <c r="W28" s="122">
        <f t="shared" si="4"/>
        <v>44237</v>
      </c>
      <c r="X28" s="56" t="s">
        <v>44</v>
      </c>
      <c r="Y28" s="56" t="s">
        <v>44</v>
      </c>
      <c r="Z28" s="56" t="s">
        <v>44</v>
      </c>
      <c r="AA28" s="56" t="s">
        <v>44</v>
      </c>
      <c r="AB28" s="51" t="str">
        <f t="shared" si="5"/>
        <v xml:space="preserve">Выполнение работ по ремонту топливных насосов высокого давления и форсунок автомобилей и механизмов </v>
      </c>
      <c r="AC28" s="56" t="s">
        <v>40</v>
      </c>
      <c r="AD28" s="49">
        <v>796</v>
      </c>
      <c r="AE28" s="49" t="s">
        <v>41</v>
      </c>
      <c r="AF28" s="51">
        <v>1</v>
      </c>
      <c r="AG28" s="49">
        <v>97000000000</v>
      </c>
      <c r="AH28" s="51" t="s">
        <v>42</v>
      </c>
      <c r="AI28" s="57">
        <f t="shared" si="3"/>
        <v>44257</v>
      </c>
      <c r="AJ28" s="151">
        <f>AI28</f>
        <v>44257</v>
      </c>
      <c r="AK28" s="151">
        <v>44561</v>
      </c>
      <c r="AL28" s="54">
        <v>2021</v>
      </c>
      <c r="AM28" s="51" t="s">
        <v>44</v>
      </c>
      <c r="AN28" s="156"/>
      <c r="AO28" s="156"/>
      <c r="AP28" s="156"/>
      <c r="AQ28" s="156"/>
      <c r="AR28" s="156"/>
      <c r="AS28" s="156"/>
      <c r="AT28" s="156"/>
      <c r="AU28" s="156"/>
      <c r="AV28" s="156"/>
      <c r="AW28" s="147"/>
    </row>
    <row r="29" spans="1:49" s="25" customFormat="1" ht="42" customHeight="1" x14ac:dyDescent="0.25">
      <c r="A29" s="51">
        <v>3</v>
      </c>
      <c r="B29" s="54">
        <v>2113</v>
      </c>
      <c r="C29" s="51" t="s">
        <v>89</v>
      </c>
      <c r="D29" s="58" t="s">
        <v>46</v>
      </c>
      <c r="E29" s="52" t="s">
        <v>49</v>
      </c>
      <c r="F29" s="58">
        <v>19</v>
      </c>
      <c r="G29" s="51" t="s">
        <v>249</v>
      </c>
      <c r="H29" s="152" t="s">
        <v>65</v>
      </c>
      <c r="I29" s="152" t="s">
        <v>176</v>
      </c>
      <c r="J29" s="58" t="s">
        <v>101</v>
      </c>
      <c r="K29" s="58"/>
      <c r="L29" s="58"/>
      <c r="M29" s="52" t="s">
        <v>48</v>
      </c>
      <c r="N29" s="51" t="s">
        <v>104</v>
      </c>
      <c r="O29" s="51"/>
      <c r="P29" s="51"/>
      <c r="Q29" s="134">
        <f>ROUND(R29/1.2,5)</f>
        <v>387.5</v>
      </c>
      <c r="R29" s="153">
        <v>465</v>
      </c>
      <c r="S29" s="55" t="s">
        <v>206</v>
      </c>
      <c r="T29" s="51" t="s">
        <v>89</v>
      </c>
      <c r="U29" s="54" t="s">
        <v>115</v>
      </c>
      <c r="V29" s="122">
        <v>44228</v>
      </c>
      <c r="W29" s="122">
        <f t="shared" si="4"/>
        <v>44258</v>
      </c>
      <c r="X29" s="56" t="s">
        <v>44</v>
      </c>
      <c r="Y29" s="56" t="s">
        <v>44</v>
      </c>
      <c r="Z29" s="56" t="s">
        <v>44</v>
      </c>
      <c r="AA29" s="56" t="s">
        <v>44</v>
      </c>
      <c r="AB29" s="51" t="str">
        <f t="shared" si="5"/>
        <v>Оказание услуг по экспертизе промышленной безопасности подъемных сооружений</v>
      </c>
      <c r="AC29" s="56" t="s">
        <v>40</v>
      </c>
      <c r="AD29" s="49">
        <v>796</v>
      </c>
      <c r="AE29" s="49" t="s">
        <v>41</v>
      </c>
      <c r="AF29" s="51">
        <v>1</v>
      </c>
      <c r="AG29" s="49">
        <v>97000000000</v>
      </c>
      <c r="AH29" s="51" t="s">
        <v>42</v>
      </c>
      <c r="AI29" s="57">
        <f t="shared" si="3"/>
        <v>44278</v>
      </c>
      <c r="AJ29" s="151">
        <f>AI29</f>
        <v>44278</v>
      </c>
      <c r="AK29" s="151">
        <v>44561</v>
      </c>
      <c r="AL29" s="54">
        <v>2021</v>
      </c>
      <c r="AM29" s="51" t="s">
        <v>44</v>
      </c>
      <c r="AN29" s="156"/>
      <c r="AO29" s="156"/>
      <c r="AP29" s="156"/>
      <c r="AQ29" s="156"/>
      <c r="AR29" s="156"/>
      <c r="AS29" s="156"/>
      <c r="AT29" s="156"/>
      <c r="AU29" s="156"/>
      <c r="AV29" s="156"/>
      <c r="AW29" s="147"/>
    </row>
    <row r="30" spans="1:49" s="24" customFormat="1" ht="42" customHeight="1" x14ac:dyDescent="0.25">
      <c r="A30" s="49">
        <v>3</v>
      </c>
      <c r="B30" s="50">
        <v>2113</v>
      </c>
      <c r="C30" s="49" t="s">
        <v>89</v>
      </c>
      <c r="D30" s="50" t="s">
        <v>38</v>
      </c>
      <c r="E30" s="49" t="s">
        <v>43</v>
      </c>
      <c r="F30" s="50">
        <v>20</v>
      </c>
      <c r="G30" s="51" t="s">
        <v>140</v>
      </c>
      <c r="H30" s="64" t="s">
        <v>71</v>
      </c>
      <c r="I30" s="64" t="s">
        <v>71</v>
      </c>
      <c r="J30" s="58" t="s">
        <v>101</v>
      </c>
      <c r="K30" s="58"/>
      <c r="L30" s="58"/>
      <c r="M30" s="52" t="s">
        <v>48</v>
      </c>
      <c r="N30" s="157" t="s">
        <v>104</v>
      </c>
      <c r="O30" s="157"/>
      <c r="P30" s="157"/>
      <c r="Q30" s="134">
        <f>ROUND(R30/1.2,5)</f>
        <v>284.62590999999998</v>
      </c>
      <c r="R30" s="153">
        <v>341.55108999999999</v>
      </c>
      <c r="S30" s="55" t="s">
        <v>206</v>
      </c>
      <c r="T30" s="56" t="s">
        <v>89</v>
      </c>
      <c r="U30" s="50" t="s">
        <v>115</v>
      </c>
      <c r="V30" s="125">
        <v>44256</v>
      </c>
      <c r="W30" s="125">
        <f t="shared" si="4"/>
        <v>44286</v>
      </c>
      <c r="X30" s="56" t="s">
        <v>44</v>
      </c>
      <c r="Y30" s="56" t="s">
        <v>44</v>
      </c>
      <c r="Z30" s="56" t="s">
        <v>44</v>
      </c>
      <c r="AA30" s="56" t="s">
        <v>44</v>
      </c>
      <c r="AB30" s="158" t="str">
        <f t="shared" si="5"/>
        <v>Поставка гаражного оборудования</v>
      </c>
      <c r="AC30" s="56" t="s">
        <v>40</v>
      </c>
      <c r="AD30" s="52">
        <v>876</v>
      </c>
      <c r="AE30" s="52" t="s">
        <v>133</v>
      </c>
      <c r="AF30" s="52">
        <v>1</v>
      </c>
      <c r="AG30" s="49">
        <v>97000000000</v>
      </c>
      <c r="AH30" s="56" t="s">
        <v>42</v>
      </c>
      <c r="AI30" s="57">
        <f t="shared" si="3"/>
        <v>44306</v>
      </c>
      <c r="AJ30" s="57">
        <v>44317</v>
      </c>
      <c r="AK30" s="159">
        <v>44347</v>
      </c>
      <c r="AL30" s="50">
        <v>2021</v>
      </c>
      <c r="AM30" s="49" t="s">
        <v>44</v>
      </c>
      <c r="AN30" s="49"/>
      <c r="AO30" s="49"/>
      <c r="AP30" s="49"/>
      <c r="AQ30" s="49"/>
      <c r="AR30" s="49"/>
      <c r="AS30" s="49"/>
      <c r="AT30" s="49"/>
      <c r="AU30" s="49"/>
      <c r="AV30" s="49"/>
      <c r="AW30" s="56"/>
    </row>
    <row r="31" spans="1:49" s="24" customFormat="1" ht="42" customHeight="1" x14ac:dyDescent="0.25">
      <c r="A31" s="49">
        <v>3</v>
      </c>
      <c r="B31" s="50">
        <v>2113</v>
      </c>
      <c r="C31" s="49" t="s">
        <v>89</v>
      </c>
      <c r="D31" s="50" t="s">
        <v>38</v>
      </c>
      <c r="E31" s="49" t="s">
        <v>43</v>
      </c>
      <c r="F31" s="50">
        <v>21</v>
      </c>
      <c r="G31" s="51" t="s">
        <v>139</v>
      </c>
      <c r="H31" s="64" t="s">
        <v>138</v>
      </c>
      <c r="I31" s="64" t="s">
        <v>70</v>
      </c>
      <c r="J31" s="50" t="s">
        <v>101</v>
      </c>
      <c r="K31" s="58"/>
      <c r="L31" s="58"/>
      <c r="M31" s="52" t="s">
        <v>48</v>
      </c>
      <c r="N31" s="157" t="s">
        <v>104</v>
      </c>
      <c r="O31" s="157"/>
      <c r="P31" s="157"/>
      <c r="Q31" s="134">
        <f>ROUND(R31/1.2,5)</f>
        <v>104.86667</v>
      </c>
      <c r="R31" s="153">
        <v>125.84</v>
      </c>
      <c r="S31" s="59" t="s">
        <v>206</v>
      </c>
      <c r="T31" s="49" t="s">
        <v>89</v>
      </c>
      <c r="U31" s="50" t="s">
        <v>115</v>
      </c>
      <c r="V31" s="125">
        <v>44256</v>
      </c>
      <c r="W31" s="125">
        <f t="shared" si="4"/>
        <v>44286</v>
      </c>
      <c r="X31" s="56" t="s">
        <v>44</v>
      </c>
      <c r="Y31" s="56" t="s">
        <v>44</v>
      </c>
      <c r="Z31" s="56" t="s">
        <v>44</v>
      </c>
      <c r="AA31" s="56" t="s">
        <v>44</v>
      </c>
      <c r="AB31" s="158" t="str">
        <f t="shared" si="5"/>
        <v>Поставка электроинструмента</v>
      </c>
      <c r="AC31" s="56" t="s">
        <v>40</v>
      </c>
      <c r="AD31" s="52">
        <v>876</v>
      </c>
      <c r="AE31" s="52" t="s">
        <v>133</v>
      </c>
      <c r="AF31" s="52">
        <v>1</v>
      </c>
      <c r="AG31" s="49">
        <v>97000000000</v>
      </c>
      <c r="AH31" s="56" t="s">
        <v>42</v>
      </c>
      <c r="AI31" s="57">
        <f t="shared" si="3"/>
        <v>44306</v>
      </c>
      <c r="AJ31" s="57">
        <v>44317</v>
      </c>
      <c r="AK31" s="159">
        <v>44347</v>
      </c>
      <c r="AL31" s="50">
        <v>2021</v>
      </c>
      <c r="AM31" s="49" t="s">
        <v>44</v>
      </c>
      <c r="AN31" s="49"/>
      <c r="AO31" s="49"/>
      <c r="AP31" s="49"/>
      <c r="AQ31" s="49"/>
      <c r="AR31" s="49"/>
      <c r="AS31" s="49"/>
      <c r="AT31" s="49"/>
      <c r="AU31" s="49"/>
      <c r="AV31" s="49"/>
      <c r="AW31" s="56"/>
    </row>
    <row r="32" spans="1:49" s="25" customFormat="1" ht="42" customHeight="1" x14ac:dyDescent="0.25">
      <c r="A32" s="51">
        <v>3</v>
      </c>
      <c r="B32" s="54">
        <v>2113</v>
      </c>
      <c r="C32" s="51" t="s">
        <v>89</v>
      </c>
      <c r="D32" s="50" t="s">
        <v>38</v>
      </c>
      <c r="E32" s="52" t="s">
        <v>43</v>
      </c>
      <c r="F32" s="58">
        <v>22</v>
      </c>
      <c r="G32" s="51" t="s">
        <v>119</v>
      </c>
      <c r="H32" s="160" t="s">
        <v>69</v>
      </c>
      <c r="I32" s="160" t="s">
        <v>69</v>
      </c>
      <c r="J32" s="58" t="s">
        <v>101</v>
      </c>
      <c r="K32" s="132"/>
      <c r="L32" s="132"/>
      <c r="M32" s="52" t="s">
        <v>48</v>
      </c>
      <c r="N32" s="51" t="s">
        <v>104</v>
      </c>
      <c r="O32" s="147"/>
      <c r="P32" s="147"/>
      <c r="Q32" s="134">
        <f t="shared" ref="Q32" si="6">ROUND(R32/1.2,5)</f>
        <v>151.24807000000001</v>
      </c>
      <c r="R32" s="161">
        <v>181.49768</v>
      </c>
      <c r="S32" s="55" t="s">
        <v>206</v>
      </c>
      <c r="T32" s="51" t="s">
        <v>89</v>
      </c>
      <c r="U32" s="54" t="s">
        <v>115</v>
      </c>
      <c r="V32" s="122">
        <v>44228</v>
      </c>
      <c r="W32" s="122">
        <f t="shared" si="4"/>
        <v>44258</v>
      </c>
      <c r="X32" s="56" t="s">
        <v>44</v>
      </c>
      <c r="Y32" s="56" t="s">
        <v>44</v>
      </c>
      <c r="Z32" s="56" t="s">
        <v>44</v>
      </c>
      <c r="AA32" s="56" t="s">
        <v>44</v>
      </c>
      <c r="AB32" s="51" t="str">
        <f t="shared" si="5"/>
        <v xml:space="preserve">Поставка хозяйственных принадлежностей </v>
      </c>
      <c r="AC32" s="56" t="s">
        <v>40</v>
      </c>
      <c r="AD32" s="49">
        <v>876</v>
      </c>
      <c r="AE32" s="49" t="s">
        <v>133</v>
      </c>
      <c r="AF32" s="51">
        <v>1</v>
      </c>
      <c r="AG32" s="49">
        <v>97000000000</v>
      </c>
      <c r="AH32" s="51" t="s">
        <v>42</v>
      </c>
      <c r="AI32" s="57">
        <f t="shared" si="3"/>
        <v>44278</v>
      </c>
      <c r="AJ32" s="151">
        <v>44287</v>
      </c>
      <c r="AK32" s="151">
        <v>44316</v>
      </c>
      <c r="AL32" s="54">
        <v>2021</v>
      </c>
      <c r="AM32" s="147" t="s">
        <v>44</v>
      </c>
      <c r="AN32" s="156"/>
      <c r="AO32" s="156"/>
      <c r="AP32" s="156"/>
      <c r="AQ32" s="156"/>
      <c r="AR32" s="156"/>
      <c r="AS32" s="156"/>
      <c r="AT32" s="156"/>
      <c r="AU32" s="156"/>
      <c r="AV32" s="156"/>
      <c r="AW32" s="147"/>
    </row>
    <row r="33" spans="1:248" s="25" customFormat="1" ht="42" customHeight="1" x14ac:dyDescent="0.25">
      <c r="A33" s="51">
        <v>3</v>
      </c>
      <c r="B33" s="54">
        <v>2113</v>
      </c>
      <c r="C33" s="51" t="s">
        <v>89</v>
      </c>
      <c r="D33" s="50" t="s">
        <v>38</v>
      </c>
      <c r="E33" s="52" t="s">
        <v>43</v>
      </c>
      <c r="F33" s="58">
        <v>23</v>
      </c>
      <c r="G33" s="51" t="s">
        <v>123</v>
      </c>
      <c r="H33" s="160" t="s">
        <v>69</v>
      </c>
      <c r="I33" s="160" t="s">
        <v>69</v>
      </c>
      <c r="J33" s="58" t="s">
        <v>101</v>
      </c>
      <c r="K33" s="132"/>
      <c r="L33" s="132"/>
      <c r="M33" s="52" t="s">
        <v>48</v>
      </c>
      <c r="N33" s="51" t="s">
        <v>104</v>
      </c>
      <c r="O33" s="147"/>
      <c r="P33" s="147"/>
      <c r="Q33" s="134">
        <f t="shared" ref="Q33" si="7">ROUND(R33/1.2,5)</f>
        <v>113.74393000000001</v>
      </c>
      <c r="R33" s="161">
        <v>136.49271999999999</v>
      </c>
      <c r="S33" s="55" t="s">
        <v>206</v>
      </c>
      <c r="T33" s="51" t="s">
        <v>89</v>
      </c>
      <c r="U33" s="54" t="s">
        <v>115</v>
      </c>
      <c r="V33" s="122">
        <v>44228</v>
      </c>
      <c r="W33" s="122">
        <f t="shared" si="4"/>
        <v>44258</v>
      </c>
      <c r="X33" s="56" t="s">
        <v>44</v>
      </c>
      <c r="Y33" s="56" t="s">
        <v>44</v>
      </c>
      <c r="Z33" s="56" t="s">
        <v>44</v>
      </c>
      <c r="AA33" s="56" t="s">
        <v>44</v>
      </c>
      <c r="AB33" s="51" t="str">
        <f t="shared" si="5"/>
        <v>Поставка хозяйственного инвентаря</v>
      </c>
      <c r="AC33" s="56" t="s">
        <v>40</v>
      </c>
      <c r="AD33" s="49">
        <v>876</v>
      </c>
      <c r="AE33" s="49" t="s">
        <v>133</v>
      </c>
      <c r="AF33" s="51">
        <v>1</v>
      </c>
      <c r="AG33" s="49">
        <v>97000000000</v>
      </c>
      <c r="AH33" s="51" t="s">
        <v>42</v>
      </c>
      <c r="AI33" s="57">
        <f t="shared" si="3"/>
        <v>44278</v>
      </c>
      <c r="AJ33" s="151">
        <v>44287</v>
      </c>
      <c r="AK33" s="151">
        <v>44316</v>
      </c>
      <c r="AL33" s="54">
        <v>2021</v>
      </c>
      <c r="AM33" s="147" t="s">
        <v>44</v>
      </c>
      <c r="AN33" s="156"/>
      <c r="AO33" s="156"/>
      <c r="AP33" s="156"/>
      <c r="AQ33" s="156"/>
      <c r="AR33" s="156"/>
      <c r="AS33" s="156"/>
      <c r="AT33" s="156"/>
      <c r="AU33" s="156"/>
      <c r="AV33" s="156"/>
      <c r="AW33" s="147"/>
    </row>
    <row r="34" spans="1:248" s="25" customFormat="1" ht="35.25" customHeight="1" x14ac:dyDescent="0.25">
      <c r="A34" s="51">
        <v>3</v>
      </c>
      <c r="B34" s="54">
        <v>2113</v>
      </c>
      <c r="C34" s="51" t="s">
        <v>89</v>
      </c>
      <c r="D34" s="58" t="s">
        <v>46</v>
      </c>
      <c r="E34" s="52" t="s">
        <v>49</v>
      </c>
      <c r="F34" s="58">
        <v>24</v>
      </c>
      <c r="G34" s="51" t="s">
        <v>254</v>
      </c>
      <c r="H34" s="52" t="s">
        <v>167</v>
      </c>
      <c r="I34" s="152" t="s">
        <v>186</v>
      </c>
      <c r="J34" s="58" t="s">
        <v>101</v>
      </c>
      <c r="K34" s="58"/>
      <c r="L34" s="58"/>
      <c r="M34" s="52" t="s">
        <v>48</v>
      </c>
      <c r="N34" s="51" t="s">
        <v>134</v>
      </c>
      <c r="O34" s="51"/>
      <c r="P34" s="51"/>
      <c r="Q34" s="134">
        <f>ROUND(R34/1.2,5)</f>
        <v>657</v>
      </c>
      <c r="R34" s="153">
        <v>788.4</v>
      </c>
      <c r="S34" s="55" t="s">
        <v>206</v>
      </c>
      <c r="T34" s="51" t="s">
        <v>89</v>
      </c>
      <c r="U34" s="54" t="s">
        <v>115</v>
      </c>
      <c r="V34" s="122">
        <v>44256</v>
      </c>
      <c r="W34" s="122">
        <f>V34+30</f>
        <v>44286</v>
      </c>
      <c r="X34" s="56" t="s">
        <v>44</v>
      </c>
      <c r="Y34" s="56" t="s">
        <v>44</v>
      </c>
      <c r="Z34" s="56" t="s">
        <v>44</v>
      </c>
      <c r="AA34" s="56" t="s">
        <v>44</v>
      </c>
      <c r="AB34" s="51" t="str">
        <f t="shared" si="5"/>
        <v>Выполнение работ по  ремонту кровли</v>
      </c>
      <c r="AC34" s="56" t="s">
        <v>40</v>
      </c>
      <c r="AD34" s="49">
        <v>796</v>
      </c>
      <c r="AE34" s="49" t="s">
        <v>41</v>
      </c>
      <c r="AF34" s="51">
        <v>1</v>
      </c>
      <c r="AG34" s="49">
        <v>97000000000</v>
      </c>
      <c r="AH34" s="51" t="s">
        <v>42</v>
      </c>
      <c r="AI34" s="57">
        <f t="shared" si="3"/>
        <v>44306</v>
      </c>
      <c r="AJ34" s="151">
        <v>44317</v>
      </c>
      <c r="AK34" s="151">
        <v>44347</v>
      </c>
      <c r="AL34" s="54">
        <v>2021</v>
      </c>
      <c r="AM34" s="51" t="s">
        <v>44</v>
      </c>
      <c r="AN34" s="156"/>
      <c r="AO34" s="156"/>
      <c r="AP34" s="156"/>
      <c r="AQ34" s="156"/>
      <c r="AR34" s="156"/>
      <c r="AS34" s="156"/>
      <c r="AT34" s="156"/>
      <c r="AU34" s="156"/>
      <c r="AV34" s="156"/>
      <c r="AW34" s="147"/>
    </row>
    <row r="35" spans="1:248" s="25" customFormat="1" ht="42" customHeight="1" x14ac:dyDescent="0.25">
      <c r="A35" s="51">
        <v>3</v>
      </c>
      <c r="B35" s="54">
        <v>2113</v>
      </c>
      <c r="C35" s="51" t="s">
        <v>89</v>
      </c>
      <c r="D35" s="58" t="s">
        <v>51</v>
      </c>
      <c r="E35" s="52" t="s">
        <v>49</v>
      </c>
      <c r="F35" s="58">
        <v>25</v>
      </c>
      <c r="G35" s="51" t="s">
        <v>258</v>
      </c>
      <c r="H35" s="52" t="s">
        <v>167</v>
      </c>
      <c r="I35" s="152" t="s">
        <v>186</v>
      </c>
      <c r="J35" s="58" t="s">
        <v>101</v>
      </c>
      <c r="K35" s="58"/>
      <c r="L35" s="58"/>
      <c r="M35" s="52" t="s">
        <v>48</v>
      </c>
      <c r="N35" s="51" t="s">
        <v>134</v>
      </c>
      <c r="O35" s="51"/>
      <c r="P35" s="51"/>
      <c r="Q35" s="134">
        <f t="shared" ref="Q35" si="8">ROUND(R35/1.2,5)</f>
        <v>297</v>
      </c>
      <c r="R35" s="153">
        <v>356.4</v>
      </c>
      <c r="S35" s="55" t="s">
        <v>206</v>
      </c>
      <c r="T35" s="51" t="s">
        <v>89</v>
      </c>
      <c r="U35" s="54" t="s">
        <v>115</v>
      </c>
      <c r="V35" s="122">
        <v>44317</v>
      </c>
      <c r="W35" s="122">
        <f>V35+30</f>
        <v>44347</v>
      </c>
      <c r="X35" s="56" t="s">
        <v>44</v>
      </c>
      <c r="Y35" s="56" t="s">
        <v>44</v>
      </c>
      <c r="Z35" s="56" t="s">
        <v>44</v>
      </c>
      <c r="AA35" s="56" t="s">
        <v>44</v>
      </c>
      <c r="AB35" s="51" t="str">
        <f t="shared" si="5"/>
        <v>Выполнение работ по ремонту водопровода  ХПВ производственного отделения №1 по адресу: г. Новочебоксарск, ул. Промышленная, д. 21</v>
      </c>
      <c r="AC35" s="56" t="s">
        <v>40</v>
      </c>
      <c r="AD35" s="49">
        <v>796</v>
      </c>
      <c r="AE35" s="49" t="s">
        <v>41</v>
      </c>
      <c r="AF35" s="51">
        <v>1</v>
      </c>
      <c r="AG35" s="49">
        <v>97000000000</v>
      </c>
      <c r="AH35" s="51" t="s">
        <v>42</v>
      </c>
      <c r="AI35" s="57">
        <f t="shared" si="3"/>
        <v>44367</v>
      </c>
      <c r="AJ35" s="151">
        <v>44378</v>
      </c>
      <c r="AK35" s="151">
        <f>AJ35+30</f>
        <v>44408</v>
      </c>
      <c r="AL35" s="54">
        <v>2021</v>
      </c>
      <c r="AM35" s="51" t="s">
        <v>44</v>
      </c>
      <c r="AN35" s="156"/>
      <c r="AO35" s="156"/>
      <c r="AP35" s="156"/>
      <c r="AQ35" s="156"/>
      <c r="AR35" s="156"/>
      <c r="AS35" s="156"/>
      <c r="AT35" s="156"/>
      <c r="AU35" s="156"/>
      <c r="AV35" s="156"/>
      <c r="AW35" s="147"/>
    </row>
    <row r="36" spans="1:248" s="26" customFormat="1" ht="38.25" x14ac:dyDescent="0.25">
      <c r="A36" s="51">
        <v>3</v>
      </c>
      <c r="B36" s="54">
        <v>2113</v>
      </c>
      <c r="C36" s="51" t="s">
        <v>89</v>
      </c>
      <c r="D36" s="54" t="s">
        <v>51</v>
      </c>
      <c r="E36" s="51" t="s">
        <v>47</v>
      </c>
      <c r="F36" s="58">
        <v>26</v>
      </c>
      <c r="G36" s="51" t="s">
        <v>255</v>
      </c>
      <c r="H36" s="53" t="s">
        <v>68</v>
      </c>
      <c r="I36" s="53" t="s">
        <v>67</v>
      </c>
      <c r="J36" s="58" t="s">
        <v>101</v>
      </c>
      <c r="K36" s="58"/>
      <c r="L36" s="58"/>
      <c r="M36" s="51" t="s">
        <v>48</v>
      </c>
      <c r="N36" s="51" t="s">
        <v>134</v>
      </c>
      <c r="O36" s="51"/>
      <c r="P36" s="51"/>
      <c r="Q36" s="134">
        <f>ROUND(R36/1.2,5)</f>
        <v>181.63785999999999</v>
      </c>
      <c r="R36" s="153">
        <v>217.96543</v>
      </c>
      <c r="S36" s="55" t="s">
        <v>206</v>
      </c>
      <c r="T36" s="51" t="s">
        <v>89</v>
      </c>
      <c r="U36" s="54" t="s">
        <v>115</v>
      </c>
      <c r="V36" s="122">
        <v>44348</v>
      </c>
      <c r="W36" s="122">
        <f>V36+30</f>
        <v>44378</v>
      </c>
      <c r="X36" s="56" t="s">
        <v>44</v>
      </c>
      <c r="Y36" s="56" t="s">
        <v>44</v>
      </c>
      <c r="Z36" s="56" t="s">
        <v>44</v>
      </c>
      <c r="AA36" s="56" t="s">
        <v>44</v>
      </c>
      <c r="AB36" s="51" t="str">
        <f t="shared" si="5"/>
        <v>Выполнение работ по проведению электрических испытаний электрооборудования, кранов и вышек</v>
      </c>
      <c r="AC36" s="56" t="s">
        <v>40</v>
      </c>
      <c r="AD36" s="49">
        <v>796</v>
      </c>
      <c r="AE36" s="49" t="s">
        <v>41</v>
      </c>
      <c r="AF36" s="51">
        <v>1</v>
      </c>
      <c r="AG36" s="49">
        <v>97000000000</v>
      </c>
      <c r="AH36" s="51" t="s">
        <v>42</v>
      </c>
      <c r="AI36" s="57">
        <f t="shared" si="3"/>
        <v>44398</v>
      </c>
      <c r="AJ36" s="151">
        <v>44409</v>
      </c>
      <c r="AK36" s="151">
        <v>44439</v>
      </c>
      <c r="AL36" s="54">
        <v>2021</v>
      </c>
      <c r="AM36" s="51" t="s">
        <v>44</v>
      </c>
      <c r="AN36" s="51"/>
      <c r="AO36" s="51"/>
      <c r="AP36" s="51"/>
      <c r="AQ36" s="51"/>
      <c r="AR36" s="51"/>
      <c r="AS36" s="51"/>
      <c r="AT36" s="51"/>
      <c r="AU36" s="51"/>
      <c r="AV36" s="51"/>
      <c r="AW36" s="51"/>
    </row>
    <row r="37" spans="1:248" s="24" customFormat="1" ht="38.25" x14ac:dyDescent="0.25">
      <c r="A37" s="49">
        <v>3</v>
      </c>
      <c r="B37" s="50">
        <v>2113</v>
      </c>
      <c r="C37" s="51" t="s">
        <v>89</v>
      </c>
      <c r="D37" s="54" t="s">
        <v>51</v>
      </c>
      <c r="E37" s="51" t="s">
        <v>43</v>
      </c>
      <c r="F37" s="50">
        <v>27</v>
      </c>
      <c r="G37" s="56" t="s">
        <v>188</v>
      </c>
      <c r="H37" s="64" t="s">
        <v>112</v>
      </c>
      <c r="I37" s="64" t="s">
        <v>111</v>
      </c>
      <c r="J37" s="50" t="s">
        <v>101</v>
      </c>
      <c r="K37" s="50"/>
      <c r="L37" s="50"/>
      <c r="M37" s="49" t="s">
        <v>48</v>
      </c>
      <c r="N37" s="51" t="s">
        <v>104</v>
      </c>
      <c r="O37" s="51"/>
      <c r="P37" s="51"/>
      <c r="Q37" s="134">
        <f>ROUND(R37/1.2,5)</f>
        <v>188.85990000000001</v>
      </c>
      <c r="R37" s="135">
        <v>226.63188</v>
      </c>
      <c r="S37" s="59" t="s">
        <v>206</v>
      </c>
      <c r="T37" s="49" t="s">
        <v>89</v>
      </c>
      <c r="U37" s="54" t="s">
        <v>115</v>
      </c>
      <c r="V37" s="125">
        <v>44256</v>
      </c>
      <c r="W37" s="125">
        <f>V37+30</f>
        <v>44286</v>
      </c>
      <c r="X37" s="56" t="s">
        <v>44</v>
      </c>
      <c r="Y37" s="56" t="s">
        <v>44</v>
      </c>
      <c r="Z37" s="56" t="s">
        <v>44</v>
      </c>
      <c r="AA37" s="56" t="s">
        <v>44</v>
      </c>
      <c r="AB37" s="56" t="str">
        <f t="shared" si="5"/>
        <v>Поставка электротехнической продукции</v>
      </c>
      <c r="AC37" s="56" t="s">
        <v>40</v>
      </c>
      <c r="AD37" s="52">
        <v>876</v>
      </c>
      <c r="AE37" s="52" t="s">
        <v>133</v>
      </c>
      <c r="AF37" s="52">
        <v>1</v>
      </c>
      <c r="AG37" s="49">
        <v>97000000000</v>
      </c>
      <c r="AH37" s="51" t="s">
        <v>42</v>
      </c>
      <c r="AI37" s="57">
        <f t="shared" si="3"/>
        <v>44306</v>
      </c>
      <c r="AJ37" s="79">
        <v>44317</v>
      </c>
      <c r="AK37" s="79">
        <f>AJ37+30</f>
        <v>44347</v>
      </c>
      <c r="AL37" s="58">
        <v>2021</v>
      </c>
      <c r="AM37" s="51" t="s">
        <v>44</v>
      </c>
      <c r="AN37" s="51"/>
      <c r="AO37" s="51"/>
      <c r="AP37" s="51"/>
      <c r="AQ37" s="51"/>
      <c r="AR37" s="51"/>
      <c r="AS37" s="51"/>
      <c r="AT37" s="51"/>
      <c r="AU37" s="51"/>
      <c r="AV37" s="51"/>
      <c r="AW37" s="56"/>
    </row>
    <row r="38" spans="1:248" s="17" customFormat="1" ht="12.75" x14ac:dyDescent="0.25">
      <c r="A38" s="71"/>
      <c r="B38" s="65"/>
      <c r="C38" s="71"/>
      <c r="D38" s="65"/>
      <c r="E38" s="71"/>
      <c r="F38" s="65"/>
      <c r="G38" s="16"/>
      <c r="H38" s="80"/>
      <c r="I38" s="80"/>
      <c r="J38" s="65"/>
      <c r="K38" s="65"/>
      <c r="L38" s="65"/>
      <c r="M38" s="71"/>
      <c r="N38" s="22"/>
      <c r="O38" s="22"/>
      <c r="P38" s="22"/>
      <c r="Q38" s="139"/>
      <c r="R38" s="142"/>
      <c r="S38" s="69"/>
      <c r="T38" s="71"/>
      <c r="U38" s="65"/>
      <c r="V38" s="126"/>
      <c r="W38" s="126"/>
      <c r="X38" s="16"/>
      <c r="Y38" s="16"/>
      <c r="Z38" s="16"/>
      <c r="AA38" s="16"/>
      <c r="AB38" s="82"/>
      <c r="AC38" s="16"/>
      <c r="AD38" s="83"/>
      <c r="AE38" s="83"/>
      <c r="AF38" s="83"/>
      <c r="AG38" s="71"/>
      <c r="AH38" s="16"/>
      <c r="AI38" s="81"/>
      <c r="AJ38" s="81"/>
      <c r="AK38" s="81"/>
      <c r="AL38" s="65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16"/>
    </row>
    <row r="39" spans="1:248" s="25" customFormat="1" ht="40.5" customHeight="1" x14ac:dyDescent="0.25">
      <c r="A39" s="52">
        <v>3</v>
      </c>
      <c r="B39" s="54">
        <v>2123</v>
      </c>
      <c r="C39" s="51" t="s">
        <v>89</v>
      </c>
      <c r="D39" s="58" t="s">
        <v>114</v>
      </c>
      <c r="E39" s="52" t="s">
        <v>49</v>
      </c>
      <c r="F39" s="58">
        <v>17</v>
      </c>
      <c r="G39" s="51" t="s">
        <v>218</v>
      </c>
      <c r="H39" s="152" t="s">
        <v>195</v>
      </c>
      <c r="I39" s="152" t="s">
        <v>196</v>
      </c>
      <c r="J39" s="58" t="s">
        <v>101</v>
      </c>
      <c r="K39" s="58"/>
      <c r="L39" s="58"/>
      <c r="M39" s="52" t="s">
        <v>48</v>
      </c>
      <c r="N39" s="51" t="s">
        <v>104</v>
      </c>
      <c r="O39" s="51"/>
      <c r="P39" s="51"/>
      <c r="Q39" s="134">
        <f t="shared" ref="Q39" si="9">ROUND(R39/1.2,5)</f>
        <v>82.026730000000001</v>
      </c>
      <c r="R39" s="153">
        <v>98.432079999999999</v>
      </c>
      <c r="S39" s="59" t="s">
        <v>215</v>
      </c>
      <c r="T39" s="52" t="s">
        <v>89</v>
      </c>
      <c r="U39" s="58" t="s">
        <v>116</v>
      </c>
      <c r="V39" s="154">
        <v>44216</v>
      </c>
      <c r="W39" s="154">
        <f t="shared" ref="W39:W44" si="10">V39+30</f>
        <v>44246</v>
      </c>
      <c r="X39" s="56" t="s">
        <v>44</v>
      </c>
      <c r="Y39" s="56" t="s">
        <v>44</v>
      </c>
      <c r="Z39" s="56" t="s">
        <v>44</v>
      </c>
      <c r="AA39" s="56" t="s">
        <v>44</v>
      </c>
      <c r="AB39" s="147" t="str">
        <f t="shared" ref="AB39:AB48" si="11">G39</f>
        <v>Выполнение работ по установке  системы мониторинга транспорта</v>
      </c>
      <c r="AC39" s="56" t="s">
        <v>40</v>
      </c>
      <c r="AD39" s="162">
        <v>797</v>
      </c>
      <c r="AE39" s="162" t="s">
        <v>41</v>
      </c>
      <c r="AF39" s="147">
        <v>14</v>
      </c>
      <c r="AG39" s="49">
        <v>97000000000</v>
      </c>
      <c r="AH39" s="51" t="s">
        <v>42</v>
      </c>
      <c r="AI39" s="57">
        <f t="shared" ref="AI39:AI48" si="12">W39+20</f>
        <v>44266</v>
      </c>
      <c r="AJ39" s="151">
        <f>AI39</f>
        <v>44266</v>
      </c>
      <c r="AK39" s="151">
        <f>AJ39+60</f>
        <v>44326</v>
      </c>
      <c r="AL39" s="58">
        <v>2021</v>
      </c>
      <c r="AM39" s="52" t="s">
        <v>44</v>
      </c>
      <c r="AN39" s="52"/>
      <c r="AO39" s="52"/>
      <c r="AP39" s="52"/>
      <c r="AQ39" s="52"/>
      <c r="AR39" s="52"/>
      <c r="AS39" s="52"/>
      <c r="AT39" s="52"/>
      <c r="AU39" s="52"/>
      <c r="AV39" s="52"/>
      <c r="AW39" s="51"/>
    </row>
    <row r="40" spans="1:248" s="25" customFormat="1" ht="38.25" x14ac:dyDescent="0.25">
      <c r="A40" s="52">
        <v>3</v>
      </c>
      <c r="B40" s="58">
        <v>2123</v>
      </c>
      <c r="C40" s="51" t="s">
        <v>89</v>
      </c>
      <c r="D40" s="58" t="s">
        <v>46</v>
      </c>
      <c r="E40" s="52" t="s">
        <v>49</v>
      </c>
      <c r="F40" s="58">
        <v>18</v>
      </c>
      <c r="G40" s="51" t="s">
        <v>50</v>
      </c>
      <c r="H40" s="152" t="s">
        <v>66</v>
      </c>
      <c r="I40" s="152" t="s">
        <v>66</v>
      </c>
      <c r="J40" s="58" t="s">
        <v>101</v>
      </c>
      <c r="K40" s="58"/>
      <c r="L40" s="58"/>
      <c r="M40" s="52" t="s">
        <v>48</v>
      </c>
      <c r="N40" s="51" t="s">
        <v>39</v>
      </c>
      <c r="O40" s="51"/>
      <c r="P40" s="51"/>
      <c r="Q40" s="153">
        <f t="shared" ref="Q40" si="13">ROUND(R40/1.2,5)</f>
        <v>82.5</v>
      </c>
      <c r="R40" s="153">
        <v>99</v>
      </c>
      <c r="S40" s="59" t="s">
        <v>215</v>
      </c>
      <c r="T40" s="52" t="s">
        <v>89</v>
      </c>
      <c r="U40" s="58" t="s">
        <v>116</v>
      </c>
      <c r="V40" s="154">
        <v>44207</v>
      </c>
      <c r="W40" s="154">
        <f t="shared" si="10"/>
        <v>44237</v>
      </c>
      <c r="X40" s="56" t="s">
        <v>44</v>
      </c>
      <c r="Y40" s="56" t="s">
        <v>44</v>
      </c>
      <c r="Z40" s="56" t="s">
        <v>44</v>
      </c>
      <c r="AA40" s="56" t="s">
        <v>44</v>
      </c>
      <c r="AB40" s="158" t="str">
        <f t="shared" si="11"/>
        <v>Выполнение работ по ремонту отопителей, подогревателей и кондиционеров автомобилей и специальной техники</v>
      </c>
      <c r="AC40" s="56" t="s">
        <v>40</v>
      </c>
      <c r="AD40" s="52">
        <v>796</v>
      </c>
      <c r="AE40" s="52" t="s">
        <v>41</v>
      </c>
      <c r="AF40" s="52">
        <v>1</v>
      </c>
      <c r="AG40" s="49">
        <v>97000000000</v>
      </c>
      <c r="AH40" s="56" t="s">
        <v>42</v>
      </c>
      <c r="AI40" s="57">
        <f t="shared" si="12"/>
        <v>44257</v>
      </c>
      <c r="AJ40" s="79">
        <f>AI40</f>
        <v>44257</v>
      </c>
      <c r="AK40" s="79">
        <v>44561</v>
      </c>
      <c r="AL40" s="58">
        <v>2021</v>
      </c>
      <c r="AM40" s="49" t="s">
        <v>44</v>
      </c>
      <c r="AN40" s="49"/>
      <c r="AO40" s="49"/>
      <c r="AP40" s="49"/>
      <c r="AQ40" s="49"/>
      <c r="AR40" s="49"/>
      <c r="AS40" s="49"/>
      <c r="AT40" s="49"/>
      <c r="AU40" s="49"/>
      <c r="AV40" s="49"/>
      <c r="AW40" s="52"/>
    </row>
    <row r="41" spans="1:248" s="25" customFormat="1" ht="25.5" x14ac:dyDescent="0.25">
      <c r="A41" s="52">
        <v>3</v>
      </c>
      <c r="B41" s="58">
        <v>2123</v>
      </c>
      <c r="C41" s="51" t="s">
        <v>89</v>
      </c>
      <c r="D41" s="58" t="s">
        <v>46</v>
      </c>
      <c r="E41" s="52" t="s">
        <v>49</v>
      </c>
      <c r="F41" s="58">
        <v>19</v>
      </c>
      <c r="G41" s="51" t="s">
        <v>250</v>
      </c>
      <c r="H41" s="152" t="s">
        <v>189</v>
      </c>
      <c r="I41" s="152" t="s">
        <v>189</v>
      </c>
      <c r="J41" s="58" t="s">
        <v>101</v>
      </c>
      <c r="K41" s="58"/>
      <c r="L41" s="58"/>
      <c r="M41" s="52" t="s">
        <v>48</v>
      </c>
      <c r="N41" s="51" t="s">
        <v>39</v>
      </c>
      <c r="O41" s="51"/>
      <c r="P41" s="51"/>
      <c r="Q41" s="153">
        <f t="shared" ref="Q41:Q43" si="14">ROUND(R41/1.2,5)</f>
        <v>80</v>
      </c>
      <c r="R41" s="153">
        <v>96</v>
      </c>
      <c r="S41" s="59" t="s">
        <v>215</v>
      </c>
      <c r="T41" s="52" t="s">
        <v>89</v>
      </c>
      <c r="U41" s="58" t="s">
        <v>116</v>
      </c>
      <c r="V41" s="154">
        <v>44207</v>
      </c>
      <c r="W41" s="154">
        <f t="shared" si="10"/>
        <v>44237</v>
      </c>
      <c r="X41" s="56" t="s">
        <v>44</v>
      </c>
      <c r="Y41" s="56" t="s">
        <v>44</v>
      </c>
      <c r="Z41" s="56" t="s">
        <v>44</v>
      </c>
      <c r="AA41" s="56" t="s">
        <v>44</v>
      </c>
      <c r="AB41" s="158" t="str">
        <f t="shared" si="11"/>
        <v>Выполнение работ по ремонту гидрооборудования машин и механизмов</v>
      </c>
      <c r="AC41" s="56" t="s">
        <v>40</v>
      </c>
      <c r="AD41" s="52">
        <v>796</v>
      </c>
      <c r="AE41" s="52" t="s">
        <v>41</v>
      </c>
      <c r="AF41" s="52">
        <v>1</v>
      </c>
      <c r="AG41" s="49">
        <v>97000000000</v>
      </c>
      <c r="AH41" s="56" t="s">
        <v>42</v>
      </c>
      <c r="AI41" s="57">
        <f t="shared" si="12"/>
        <v>44257</v>
      </c>
      <c r="AJ41" s="79">
        <f>AI41</f>
        <v>44257</v>
      </c>
      <c r="AK41" s="79">
        <v>44561</v>
      </c>
      <c r="AL41" s="58">
        <v>2021</v>
      </c>
      <c r="AM41" s="49" t="s">
        <v>44</v>
      </c>
      <c r="AN41" s="49"/>
      <c r="AO41" s="49"/>
      <c r="AP41" s="49"/>
      <c r="AQ41" s="49"/>
      <c r="AR41" s="49"/>
      <c r="AS41" s="49"/>
      <c r="AT41" s="49"/>
      <c r="AU41" s="49"/>
      <c r="AV41" s="49"/>
      <c r="AW41" s="52"/>
    </row>
    <row r="42" spans="1:248" s="25" customFormat="1" ht="25.5" x14ac:dyDescent="0.25">
      <c r="A42" s="52">
        <v>3</v>
      </c>
      <c r="B42" s="58">
        <v>2123</v>
      </c>
      <c r="C42" s="51" t="s">
        <v>89</v>
      </c>
      <c r="D42" s="58" t="s">
        <v>46</v>
      </c>
      <c r="E42" s="52" t="s">
        <v>49</v>
      </c>
      <c r="F42" s="58">
        <v>20</v>
      </c>
      <c r="G42" s="51" t="s">
        <v>253</v>
      </c>
      <c r="H42" s="152" t="s">
        <v>66</v>
      </c>
      <c r="I42" s="152" t="s">
        <v>252</v>
      </c>
      <c r="J42" s="58" t="s">
        <v>101</v>
      </c>
      <c r="K42" s="58"/>
      <c r="L42" s="58"/>
      <c r="M42" s="52" t="s">
        <v>48</v>
      </c>
      <c r="N42" s="51" t="s">
        <v>39</v>
      </c>
      <c r="O42" s="51"/>
      <c r="P42" s="51"/>
      <c r="Q42" s="153">
        <f t="shared" ref="Q42" si="15">ROUND(R42/1.2,5)</f>
        <v>40</v>
      </c>
      <c r="R42" s="153">
        <v>48</v>
      </c>
      <c r="S42" s="59" t="s">
        <v>215</v>
      </c>
      <c r="T42" s="52" t="s">
        <v>89</v>
      </c>
      <c r="U42" s="58" t="s">
        <v>116</v>
      </c>
      <c r="V42" s="154">
        <v>44228</v>
      </c>
      <c r="W42" s="154">
        <f t="shared" si="10"/>
        <v>44258</v>
      </c>
      <c r="X42" s="56" t="s">
        <v>44</v>
      </c>
      <c r="Y42" s="56" t="s">
        <v>44</v>
      </c>
      <c r="Z42" s="56" t="s">
        <v>44</v>
      </c>
      <c r="AA42" s="56" t="s">
        <v>44</v>
      </c>
      <c r="AB42" s="158" t="str">
        <f t="shared" si="11"/>
        <v>Выполнение работ по ремонту радиаторов машин и механизмов</v>
      </c>
      <c r="AC42" s="56" t="s">
        <v>40</v>
      </c>
      <c r="AD42" s="52">
        <v>796</v>
      </c>
      <c r="AE42" s="52" t="s">
        <v>41</v>
      </c>
      <c r="AF42" s="52">
        <v>1</v>
      </c>
      <c r="AG42" s="49">
        <v>97000000000</v>
      </c>
      <c r="AH42" s="56" t="s">
        <v>42</v>
      </c>
      <c r="AI42" s="57">
        <f t="shared" si="12"/>
        <v>44278</v>
      </c>
      <c r="AJ42" s="79">
        <f>AI42</f>
        <v>44278</v>
      </c>
      <c r="AK42" s="79">
        <v>44561</v>
      </c>
      <c r="AL42" s="58">
        <v>2021</v>
      </c>
      <c r="AM42" s="49" t="s">
        <v>44</v>
      </c>
      <c r="AN42" s="49"/>
      <c r="AO42" s="49"/>
      <c r="AP42" s="49"/>
      <c r="AQ42" s="49"/>
      <c r="AR42" s="49"/>
      <c r="AS42" s="49"/>
      <c r="AT42" s="49"/>
      <c r="AU42" s="49"/>
      <c r="AV42" s="49"/>
      <c r="AW42" s="52"/>
    </row>
    <row r="43" spans="1:248" s="25" customFormat="1" ht="32.25" customHeight="1" x14ac:dyDescent="0.25">
      <c r="A43" s="52">
        <v>3</v>
      </c>
      <c r="B43" s="58">
        <v>2123</v>
      </c>
      <c r="C43" s="51" t="s">
        <v>89</v>
      </c>
      <c r="D43" s="58" t="s">
        <v>46</v>
      </c>
      <c r="E43" s="52" t="s">
        <v>49</v>
      </c>
      <c r="F43" s="58">
        <v>21</v>
      </c>
      <c r="G43" s="51" t="s">
        <v>251</v>
      </c>
      <c r="H43" s="152" t="s">
        <v>66</v>
      </c>
      <c r="I43" s="152" t="s">
        <v>66</v>
      </c>
      <c r="J43" s="58" t="s">
        <v>101</v>
      </c>
      <c r="K43" s="58"/>
      <c r="L43" s="58"/>
      <c r="M43" s="52" t="s">
        <v>48</v>
      </c>
      <c r="N43" s="51" t="s">
        <v>39</v>
      </c>
      <c r="O43" s="51"/>
      <c r="P43" s="51"/>
      <c r="Q43" s="153">
        <f t="shared" si="14"/>
        <v>83</v>
      </c>
      <c r="R43" s="153">
        <v>99.6</v>
      </c>
      <c r="S43" s="59" t="s">
        <v>215</v>
      </c>
      <c r="T43" s="52" t="s">
        <v>89</v>
      </c>
      <c r="U43" s="58" t="s">
        <v>116</v>
      </c>
      <c r="V43" s="154">
        <v>44287</v>
      </c>
      <c r="W43" s="154">
        <f t="shared" si="10"/>
        <v>44317</v>
      </c>
      <c r="X43" s="56" t="s">
        <v>44</v>
      </c>
      <c r="Y43" s="56" t="s">
        <v>44</v>
      </c>
      <c r="Z43" s="56" t="s">
        <v>44</v>
      </c>
      <c r="AA43" s="56" t="s">
        <v>44</v>
      </c>
      <c r="AB43" s="158" t="str">
        <f t="shared" si="11"/>
        <v>Выполнение работ по техническому обслуживанию седельного тягача Вольво</v>
      </c>
      <c r="AC43" s="56" t="s">
        <v>40</v>
      </c>
      <c r="AD43" s="52">
        <v>796</v>
      </c>
      <c r="AE43" s="52" t="s">
        <v>41</v>
      </c>
      <c r="AF43" s="52">
        <v>1</v>
      </c>
      <c r="AG43" s="49">
        <v>97000000000</v>
      </c>
      <c r="AH43" s="56" t="s">
        <v>42</v>
      </c>
      <c r="AI43" s="57">
        <f t="shared" si="12"/>
        <v>44337</v>
      </c>
      <c r="AJ43" s="79">
        <f>AI43</f>
        <v>44337</v>
      </c>
      <c r="AK43" s="79">
        <v>44561</v>
      </c>
      <c r="AL43" s="58">
        <v>2021</v>
      </c>
      <c r="AM43" s="49" t="s">
        <v>44</v>
      </c>
      <c r="AN43" s="49"/>
      <c r="AO43" s="49"/>
      <c r="AP43" s="49"/>
      <c r="AQ43" s="49"/>
      <c r="AR43" s="49"/>
      <c r="AS43" s="49"/>
      <c r="AT43" s="49"/>
      <c r="AU43" s="49"/>
      <c r="AV43" s="49"/>
      <c r="AW43" s="52"/>
    </row>
    <row r="44" spans="1:248" s="24" customFormat="1" ht="38.25" customHeight="1" x14ac:dyDescent="0.25">
      <c r="A44" s="49">
        <v>3</v>
      </c>
      <c r="B44" s="50">
        <v>2123</v>
      </c>
      <c r="C44" s="49" t="s">
        <v>89</v>
      </c>
      <c r="D44" s="50" t="s">
        <v>38</v>
      </c>
      <c r="E44" s="49" t="s">
        <v>43</v>
      </c>
      <c r="F44" s="50">
        <v>22</v>
      </c>
      <c r="G44" s="56" t="s">
        <v>125</v>
      </c>
      <c r="H44" s="64" t="s">
        <v>126</v>
      </c>
      <c r="I44" s="64" t="s">
        <v>126</v>
      </c>
      <c r="J44" s="50" t="s">
        <v>101</v>
      </c>
      <c r="K44" s="50"/>
      <c r="L44" s="50"/>
      <c r="M44" s="49" t="s">
        <v>48</v>
      </c>
      <c r="N44" s="51" t="s">
        <v>104</v>
      </c>
      <c r="O44" s="51"/>
      <c r="P44" s="51"/>
      <c r="Q44" s="134">
        <f>ROUND(R44/1.2,5)</f>
        <v>41.665660000000003</v>
      </c>
      <c r="R44" s="135">
        <v>49.99879</v>
      </c>
      <c r="S44" s="59" t="s">
        <v>215</v>
      </c>
      <c r="T44" s="49" t="s">
        <v>89</v>
      </c>
      <c r="U44" s="50" t="s">
        <v>116</v>
      </c>
      <c r="V44" s="154">
        <v>44256</v>
      </c>
      <c r="W44" s="154">
        <f t="shared" si="10"/>
        <v>44286</v>
      </c>
      <c r="X44" s="56" t="s">
        <v>44</v>
      </c>
      <c r="Y44" s="56" t="s">
        <v>44</v>
      </c>
      <c r="Z44" s="56" t="s">
        <v>44</v>
      </c>
      <c r="AA44" s="56" t="s">
        <v>44</v>
      </c>
      <c r="AB44" s="158" t="str">
        <f t="shared" si="11"/>
        <v>Поставка крепежных изделий</v>
      </c>
      <c r="AC44" s="56" t="s">
        <v>40</v>
      </c>
      <c r="AD44" s="52">
        <v>876</v>
      </c>
      <c r="AE44" s="52" t="s">
        <v>133</v>
      </c>
      <c r="AF44" s="52">
        <v>1</v>
      </c>
      <c r="AG44" s="49">
        <v>97000000000</v>
      </c>
      <c r="AH44" s="56" t="s">
        <v>42</v>
      </c>
      <c r="AI44" s="57">
        <f t="shared" si="12"/>
        <v>44306</v>
      </c>
      <c r="AJ44" s="79">
        <v>44317</v>
      </c>
      <c r="AK44" s="79">
        <f>AJ44+30</f>
        <v>44347</v>
      </c>
      <c r="AL44" s="50">
        <v>2021</v>
      </c>
      <c r="AM44" s="49" t="s">
        <v>44</v>
      </c>
      <c r="AN44" s="49"/>
      <c r="AO44" s="49"/>
      <c r="AP44" s="49"/>
      <c r="AQ44" s="49"/>
      <c r="AR44" s="49"/>
      <c r="AS44" s="49"/>
      <c r="AT44" s="49"/>
      <c r="AU44" s="49"/>
      <c r="AV44" s="49"/>
      <c r="AW44" s="56"/>
    </row>
    <row r="45" spans="1:248" s="24" customFormat="1" ht="38.25" customHeight="1" x14ac:dyDescent="0.25">
      <c r="A45" s="49">
        <v>3</v>
      </c>
      <c r="B45" s="50">
        <v>2123</v>
      </c>
      <c r="C45" s="49" t="s">
        <v>89</v>
      </c>
      <c r="D45" s="50" t="s">
        <v>38</v>
      </c>
      <c r="E45" s="49" t="s">
        <v>43</v>
      </c>
      <c r="F45" s="50">
        <v>23</v>
      </c>
      <c r="G45" s="56" t="s">
        <v>185</v>
      </c>
      <c r="H45" s="64" t="s">
        <v>141</v>
      </c>
      <c r="I45" s="64" t="s">
        <v>141</v>
      </c>
      <c r="J45" s="50" t="s">
        <v>101</v>
      </c>
      <c r="K45" s="50"/>
      <c r="L45" s="50"/>
      <c r="M45" s="49" t="s">
        <v>48</v>
      </c>
      <c r="N45" s="51" t="s">
        <v>104</v>
      </c>
      <c r="O45" s="51"/>
      <c r="P45" s="51"/>
      <c r="Q45" s="134">
        <f t="shared" ref="Q45" si="16">ROUND(R45/1.2,5)</f>
        <v>42.2059</v>
      </c>
      <c r="R45" s="135">
        <v>50.647079999999995</v>
      </c>
      <c r="S45" s="59" t="s">
        <v>215</v>
      </c>
      <c r="T45" s="49" t="s">
        <v>89</v>
      </c>
      <c r="U45" s="50" t="s">
        <v>116</v>
      </c>
      <c r="V45" s="154">
        <v>44256</v>
      </c>
      <c r="W45" s="154">
        <f t="shared" ref="W45:W46" si="17">V45+30</f>
        <v>44286</v>
      </c>
      <c r="X45" s="56" t="s">
        <v>44</v>
      </c>
      <c r="Y45" s="56" t="s">
        <v>44</v>
      </c>
      <c r="Z45" s="56" t="s">
        <v>44</v>
      </c>
      <c r="AA45" s="56" t="s">
        <v>44</v>
      </c>
      <c r="AB45" s="158" t="str">
        <f t="shared" si="11"/>
        <v>Поставка пиломатериала</v>
      </c>
      <c r="AC45" s="56" t="s">
        <v>40</v>
      </c>
      <c r="AD45" s="52">
        <v>110</v>
      </c>
      <c r="AE45" s="52" t="s">
        <v>142</v>
      </c>
      <c r="AF45" s="52">
        <v>5</v>
      </c>
      <c r="AG45" s="49">
        <v>97000000000</v>
      </c>
      <c r="AH45" s="56" t="s">
        <v>42</v>
      </c>
      <c r="AI45" s="57">
        <f t="shared" si="12"/>
        <v>44306</v>
      </c>
      <c r="AJ45" s="79">
        <v>44317</v>
      </c>
      <c r="AK45" s="79">
        <f t="shared" ref="AK45:AK46" si="18">AJ45+30</f>
        <v>44347</v>
      </c>
      <c r="AL45" s="50">
        <v>2021</v>
      </c>
      <c r="AM45" s="49" t="s">
        <v>44</v>
      </c>
      <c r="AN45" s="49"/>
      <c r="AO45" s="49"/>
      <c r="AP45" s="49"/>
      <c r="AQ45" s="49"/>
      <c r="AR45" s="49"/>
      <c r="AS45" s="49"/>
      <c r="AT45" s="49"/>
      <c r="AU45" s="49"/>
      <c r="AV45" s="49"/>
      <c r="AW45" s="56"/>
    </row>
    <row r="46" spans="1:248" s="24" customFormat="1" ht="38.25" x14ac:dyDescent="0.25">
      <c r="A46" s="49">
        <v>3</v>
      </c>
      <c r="B46" s="50">
        <v>2123</v>
      </c>
      <c r="C46" s="49" t="s">
        <v>89</v>
      </c>
      <c r="D46" s="50" t="s">
        <v>38</v>
      </c>
      <c r="E46" s="49" t="s">
        <v>43</v>
      </c>
      <c r="F46" s="50">
        <v>24</v>
      </c>
      <c r="G46" s="56" t="s">
        <v>120</v>
      </c>
      <c r="H46" s="64" t="s">
        <v>121</v>
      </c>
      <c r="I46" s="64" t="s">
        <v>122</v>
      </c>
      <c r="J46" s="50" t="s">
        <v>101</v>
      </c>
      <c r="K46" s="50"/>
      <c r="L46" s="50"/>
      <c r="M46" s="49" t="s">
        <v>48</v>
      </c>
      <c r="N46" s="51" t="s">
        <v>104</v>
      </c>
      <c r="O46" s="51"/>
      <c r="P46" s="51"/>
      <c r="Q46" s="134">
        <f>ROUND(R46/1.2,5)</f>
        <v>41.641829999999999</v>
      </c>
      <c r="R46" s="135">
        <v>49.970190000000002</v>
      </c>
      <c r="S46" s="59" t="s">
        <v>215</v>
      </c>
      <c r="T46" s="49" t="s">
        <v>89</v>
      </c>
      <c r="U46" s="54" t="s">
        <v>115</v>
      </c>
      <c r="V46" s="154">
        <v>44256</v>
      </c>
      <c r="W46" s="154">
        <f t="shared" si="17"/>
        <v>44286</v>
      </c>
      <c r="X46" s="56" t="s">
        <v>44</v>
      </c>
      <c r="Y46" s="56" t="s">
        <v>44</v>
      </c>
      <c r="Z46" s="56" t="s">
        <v>44</v>
      </c>
      <c r="AA46" s="56" t="s">
        <v>44</v>
      </c>
      <c r="AB46" s="158" t="str">
        <f t="shared" si="11"/>
        <v>Поставка стропов</v>
      </c>
      <c r="AC46" s="56" t="s">
        <v>40</v>
      </c>
      <c r="AD46" s="52">
        <v>876</v>
      </c>
      <c r="AE46" s="52" t="s">
        <v>133</v>
      </c>
      <c r="AF46" s="52">
        <v>1</v>
      </c>
      <c r="AG46" s="49">
        <v>97000000000</v>
      </c>
      <c r="AH46" s="56" t="s">
        <v>42</v>
      </c>
      <c r="AI46" s="57">
        <f t="shared" si="12"/>
        <v>44306</v>
      </c>
      <c r="AJ46" s="79">
        <v>44317</v>
      </c>
      <c r="AK46" s="79">
        <f t="shared" si="18"/>
        <v>44347</v>
      </c>
      <c r="AL46" s="50">
        <v>2021</v>
      </c>
      <c r="AM46" s="49" t="s">
        <v>44</v>
      </c>
      <c r="AN46" s="49"/>
      <c r="AO46" s="49"/>
      <c r="AP46" s="49"/>
      <c r="AQ46" s="49"/>
      <c r="AR46" s="49"/>
      <c r="AS46" s="49"/>
      <c r="AT46" s="49"/>
      <c r="AU46" s="49"/>
      <c r="AV46" s="49"/>
      <c r="AW46" s="56"/>
    </row>
    <row r="47" spans="1:248" s="25" customFormat="1" ht="43.5" customHeight="1" x14ac:dyDescent="0.25">
      <c r="A47" s="52">
        <v>3</v>
      </c>
      <c r="B47" s="58">
        <v>2123</v>
      </c>
      <c r="C47" s="52" t="s">
        <v>89</v>
      </c>
      <c r="D47" s="58" t="s">
        <v>51</v>
      </c>
      <c r="E47" s="52" t="s">
        <v>47</v>
      </c>
      <c r="F47" s="50">
        <v>25</v>
      </c>
      <c r="G47" s="51" t="s">
        <v>256</v>
      </c>
      <c r="H47" s="52" t="s">
        <v>65</v>
      </c>
      <c r="I47" s="52" t="s">
        <v>85</v>
      </c>
      <c r="J47" s="58" t="s">
        <v>101</v>
      </c>
      <c r="K47" s="58"/>
      <c r="L47" s="58"/>
      <c r="M47" s="52" t="s">
        <v>48</v>
      </c>
      <c r="N47" s="51" t="s">
        <v>104</v>
      </c>
      <c r="O47" s="51"/>
      <c r="P47" s="51"/>
      <c r="Q47" s="153">
        <f>ROUND(R47/1.2,5)</f>
        <v>20.059999999999999</v>
      </c>
      <c r="R47" s="134">
        <v>24.071999999999999</v>
      </c>
      <c r="S47" s="59" t="s">
        <v>215</v>
      </c>
      <c r="T47" s="52" t="s">
        <v>89</v>
      </c>
      <c r="U47" s="58" t="s">
        <v>116</v>
      </c>
      <c r="V47" s="154">
        <v>44228</v>
      </c>
      <c r="W47" s="154">
        <f>V47+30</f>
        <v>44258</v>
      </c>
      <c r="X47" s="56" t="s">
        <v>44</v>
      </c>
      <c r="Y47" s="56" t="s">
        <v>44</v>
      </c>
      <c r="Z47" s="56" t="s">
        <v>44</v>
      </c>
      <c r="AA47" s="56" t="s">
        <v>44</v>
      </c>
      <c r="AB47" s="51" t="str">
        <f t="shared" si="11"/>
        <v>Выполнение работ по испытанию средств защиты</v>
      </c>
      <c r="AC47" s="51" t="s">
        <v>40</v>
      </c>
      <c r="AD47" s="52">
        <v>796</v>
      </c>
      <c r="AE47" s="52" t="s">
        <v>41</v>
      </c>
      <c r="AF47" s="52">
        <v>1</v>
      </c>
      <c r="AG47" s="52">
        <v>97000000000</v>
      </c>
      <c r="AH47" s="51" t="s">
        <v>42</v>
      </c>
      <c r="AI47" s="57">
        <f t="shared" si="12"/>
        <v>44278</v>
      </c>
      <c r="AJ47" s="79">
        <f>AI47</f>
        <v>44278</v>
      </c>
      <c r="AK47" s="79">
        <v>44561</v>
      </c>
      <c r="AL47" s="58">
        <v>2021</v>
      </c>
      <c r="AM47" s="56" t="s">
        <v>44</v>
      </c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3"/>
      <c r="FO47" s="163"/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3"/>
      <c r="GC47" s="163"/>
      <c r="GD47" s="163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3"/>
      <c r="GP47" s="163"/>
      <c r="GQ47" s="163"/>
      <c r="GR47" s="163"/>
      <c r="GS47" s="163"/>
      <c r="GT47" s="163"/>
      <c r="GU47" s="163"/>
      <c r="GV47" s="163"/>
      <c r="GW47" s="163"/>
      <c r="GX47" s="163"/>
      <c r="GY47" s="163"/>
      <c r="GZ47" s="163"/>
      <c r="HA47" s="163"/>
      <c r="HB47" s="163"/>
      <c r="HC47" s="163"/>
      <c r="HD47" s="163"/>
      <c r="HE47" s="163"/>
      <c r="HF47" s="163"/>
      <c r="HG47" s="163"/>
      <c r="HH47" s="163"/>
      <c r="HI47" s="163"/>
      <c r="HJ47" s="163"/>
      <c r="HK47" s="163"/>
      <c r="HL47" s="163"/>
      <c r="HM47" s="163"/>
      <c r="HN47" s="163"/>
      <c r="HO47" s="163"/>
      <c r="HP47" s="163"/>
      <c r="HQ47" s="163"/>
      <c r="HR47" s="163"/>
      <c r="HS47" s="163"/>
      <c r="HT47" s="163"/>
      <c r="HU47" s="163"/>
      <c r="HV47" s="163"/>
      <c r="HW47" s="163"/>
      <c r="HX47" s="163"/>
      <c r="HY47" s="163"/>
      <c r="HZ47" s="163"/>
      <c r="IA47" s="163"/>
      <c r="IB47" s="163"/>
      <c r="IC47" s="163"/>
      <c r="ID47" s="163"/>
      <c r="IE47" s="163"/>
      <c r="IF47" s="163"/>
      <c r="IG47" s="163"/>
      <c r="IH47" s="163"/>
      <c r="II47" s="163"/>
      <c r="IJ47" s="163"/>
      <c r="IK47" s="163"/>
      <c r="IL47" s="163"/>
      <c r="IM47" s="163"/>
      <c r="IN47" s="163"/>
    </row>
    <row r="48" spans="1:248" s="26" customFormat="1" ht="38.25" x14ac:dyDescent="0.25">
      <c r="A48" s="51">
        <v>3</v>
      </c>
      <c r="B48" s="50">
        <v>2123</v>
      </c>
      <c r="C48" s="51" t="s">
        <v>89</v>
      </c>
      <c r="D48" s="54" t="s">
        <v>51</v>
      </c>
      <c r="E48" s="51" t="s">
        <v>43</v>
      </c>
      <c r="F48" s="50">
        <v>26</v>
      </c>
      <c r="G48" s="51" t="s">
        <v>127</v>
      </c>
      <c r="H48" s="64" t="s">
        <v>69</v>
      </c>
      <c r="I48" s="64" t="s">
        <v>69</v>
      </c>
      <c r="J48" s="50" t="s">
        <v>101</v>
      </c>
      <c r="K48" s="50"/>
      <c r="L48" s="50"/>
      <c r="M48" s="51" t="s">
        <v>48</v>
      </c>
      <c r="N48" s="51" t="s">
        <v>104</v>
      </c>
      <c r="O48" s="51"/>
      <c r="P48" s="51"/>
      <c r="Q48" s="134">
        <f>ROUND(R48/1.2,5)</f>
        <v>83.250439999999998</v>
      </c>
      <c r="R48" s="134">
        <v>99.900530000000003</v>
      </c>
      <c r="S48" s="59" t="s">
        <v>215</v>
      </c>
      <c r="T48" s="51" t="s">
        <v>89</v>
      </c>
      <c r="U48" s="54" t="s">
        <v>116</v>
      </c>
      <c r="V48" s="125">
        <v>44256</v>
      </c>
      <c r="W48" s="125">
        <f>V48+30</f>
        <v>44286</v>
      </c>
      <c r="X48" s="56" t="s">
        <v>44</v>
      </c>
      <c r="Y48" s="56" t="s">
        <v>44</v>
      </c>
      <c r="Z48" s="56" t="s">
        <v>44</v>
      </c>
      <c r="AA48" s="56" t="s">
        <v>44</v>
      </c>
      <c r="AB48" s="56" t="str">
        <f t="shared" si="11"/>
        <v>Поставка сантехнических материалов и запасных частей для сантехнического оборудования</v>
      </c>
      <c r="AC48" s="56" t="s">
        <v>40</v>
      </c>
      <c r="AD48" s="52">
        <v>876</v>
      </c>
      <c r="AE48" s="52" t="s">
        <v>133</v>
      </c>
      <c r="AF48" s="52">
        <v>1</v>
      </c>
      <c r="AG48" s="49">
        <v>97000000000</v>
      </c>
      <c r="AH48" s="51" t="s">
        <v>42</v>
      </c>
      <c r="AI48" s="57">
        <f t="shared" si="12"/>
        <v>44306</v>
      </c>
      <c r="AJ48" s="79">
        <f t="shared" ref="AJ48" si="19">AI48</f>
        <v>44306</v>
      </c>
      <c r="AK48" s="79">
        <v>44561</v>
      </c>
      <c r="AL48" s="58">
        <v>2021</v>
      </c>
      <c r="AM48" s="51" t="s">
        <v>44</v>
      </c>
      <c r="AN48" s="51"/>
      <c r="AO48" s="51"/>
      <c r="AP48" s="51"/>
      <c r="AQ48" s="51"/>
      <c r="AR48" s="51"/>
      <c r="AS48" s="51"/>
      <c r="AT48" s="51"/>
      <c r="AU48" s="51"/>
      <c r="AV48" s="51"/>
      <c r="AW48" s="51"/>
    </row>
    <row r="49" spans="1:49" s="26" customFormat="1" ht="38.25" x14ac:dyDescent="0.25">
      <c r="A49" s="51">
        <v>3</v>
      </c>
      <c r="B49" s="50">
        <v>2123</v>
      </c>
      <c r="C49" s="51" t="s">
        <v>89</v>
      </c>
      <c r="D49" s="54" t="s">
        <v>51</v>
      </c>
      <c r="E49" s="51" t="s">
        <v>43</v>
      </c>
      <c r="F49" s="50">
        <v>27</v>
      </c>
      <c r="G49" s="51" t="s">
        <v>257</v>
      </c>
      <c r="H49" s="64" t="s">
        <v>69</v>
      </c>
      <c r="I49" s="64" t="s">
        <v>69</v>
      </c>
      <c r="J49" s="50" t="s">
        <v>101</v>
      </c>
      <c r="K49" s="50"/>
      <c r="L49" s="50"/>
      <c r="M49" s="51" t="s">
        <v>48</v>
      </c>
      <c r="N49" s="51" t="s">
        <v>104</v>
      </c>
      <c r="O49" s="51"/>
      <c r="P49" s="51"/>
      <c r="Q49" s="134">
        <f>ROUND(R49/1.2,5)</f>
        <v>49.439140000000002</v>
      </c>
      <c r="R49" s="134">
        <v>59.326970000000003</v>
      </c>
      <c r="S49" s="59" t="s">
        <v>215</v>
      </c>
      <c r="T49" s="51" t="s">
        <v>89</v>
      </c>
      <c r="U49" s="54" t="s">
        <v>116</v>
      </c>
      <c r="V49" s="125">
        <v>44348</v>
      </c>
      <c r="W49" s="125">
        <f>V49+30</f>
        <v>44378</v>
      </c>
      <c r="X49" s="56" t="s">
        <v>44</v>
      </c>
      <c r="Y49" s="56" t="s">
        <v>44</v>
      </c>
      <c r="Z49" s="56" t="s">
        <v>44</v>
      </c>
      <c r="AA49" s="56" t="s">
        <v>44</v>
      </c>
      <c r="AB49" s="56" t="str">
        <f t="shared" ref="AB49" si="20">G49</f>
        <v>Поставка вычислителя для теплосчетчика СТУ-1</v>
      </c>
      <c r="AC49" s="56" t="s">
        <v>40</v>
      </c>
      <c r="AD49" s="52">
        <v>876</v>
      </c>
      <c r="AE49" s="52" t="s">
        <v>133</v>
      </c>
      <c r="AF49" s="52">
        <v>1</v>
      </c>
      <c r="AG49" s="49">
        <v>97000000000</v>
      </c>
      <c r="AH49" s="51" t="s">
        <v>42</v>
      </c>
      <c r="AI49" s="57">
        <f t="shared" ref="AI49" si="21">W49+20</f>
        <v>44398</v>
      </c>
      <c r="AJ49" s="79">
        <v>44409</v>
      </c>
      <c r="AK49" s="79">
        <v>44439</v>
      </c>
      <c r="AL49" s="58">
        <v>2021</v>
      </c>
      <c r="AM49" s="51" t="s">
        <v>44</v>
      </c>
      <c r="AN49" s="51"/>
      <c r="AO49" s="51"/>
      <c r="AP49" s="51"/>
      <c r="AQ49" s="51"/>
      <c r="AR49" s="51"/>
      <c r="AS49" s="51"/>
      <c r="AT49" s="51"/>
      <c r="AU49" s="51"/>
      <c r="AV49" s="51"/>
      <c r="AW49" s="51"/>
    </row>
    <row r="50" spans="1:49" s="29" customFormat="1" ht="12.75" x14ac:dyDescent="0.25">
      <c r="A50" s="84" t="s">
        <v>53</v>
      </c>
      <c r="B50" s="85"/>
      <c r="C50" s="86"/>
      <c r="D50" s="85"/>
      <c r="E50" s="86"/>
      <c r="F50" s="86"/>
      <c r="G50" s="86"/>
      <c r="H50" s="87"/>
      <c r="I50" s="87"/>
      <c r="J50" s="88"/>
      <c r="K50" s="88"/>
      <c r="L50" s="88"/>
      <c r="M50" s="86"/>
      <c r="N50" s="86"/>
      <c r="O50" s="86"/>
      <c r="P50" s="86"/>
      <c r="Q50" s="143">
        <f>SUM(Q51:Q60)</f>
        <v>3123.1162533333336</v>
      </c>
      <c r="R50" s="143">
        <f>SUM(R51:R60)</f>
        <v>3552.9999500000004</v>
      </c>
      <c r="S50" s="89"/>
      <c r="T50" s="86"/>
      <c r="U50" s="85"/>
      <c r="V50" s="85"/>
      <c r="W50" s="85"/>
      <c r="X50" s="86"/>
      <c r="Y50" s="86"/>
      <c r="Z50" s="86"/>
      <c r="AA50" s="86"/>
      <c r="AB50" s="90"/>
      <c r="AC50" s="86"/>
      <c r="AD50" s="86"/>
      <c r="AE50" s="86"/>
      <c r="AF50" s="86"/>
      <c r="AG50" s="86"/>
      <c r="AH50" s="86"/>
      <c r="AI50" s="86"/>
      <c r="AJ50" s="86"/>
      <c r="AK50" s="86"/>
      <c r="AL50" s="85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91"/>
    </row>
    <row r="51" spans="1:49" s="169" customFormat="1" ht="45" customHeight="1" x14ac:dyDescent="0.2">
      <c r="A51" s="164">
        <v>4</v>
      </c>
      <c r="B51" s="165">
        <v>2114</v>
      </c>
      <c r="C51" s="165" t="s">
        <v>89</v>
      </c>
      <c r="D51" s="165" t="s">
        <v>52</v>
      </c>
      <c r="E51" s="165" t="s">
        <v>55</v>
      </c>
      <c r="F51" s="165">
        <v>1</v>
      </c>
      <c r="G51" s="164" t="s">
        <v>266</v>
      </c>
      <c r="H51" s="148" t="s">
        <v>76</v>
      </c>
      <c r="I51" s="148" t="s">
        <v>75</v>
      </c>
      <c r="J51" s="50" t="s">
        <v>101</v>
      </c>
      <c r="K51" s="50"/>
      <c r="L51" s="50"/>
      <c r="M51" s="164" t="s">
        <v>48</v>
      </c>
      <c r="N51" s="51" t="s">
        <v>104</v>
      </c>
      <c r="O51" s="51"/>
      <c r="P51" s="51"/>
      <c r="Q51" s="166">
        <f>ROUND(R51/1.2,5)</f>
        <v>1727</v>
      </c>
      <c r="R51" s="167">
        <v>2072.4</v>
      </c>
      <c r="S51" s="55" t="s">
        <v>206</v>
      </c>
      <c r="T51" s="165" t="s">
        <v>89</v>
      </c>
      <c r="U51" s="165" t="s">
        <v>115</v>
      </c>
      <c r="V51" s="168">
        <v>44228</v>
      </c>
      <c r="W51" s="168">
        <f>V51+30</f>
        <v>44258</v>
      </c>
      <c r="X51" s="56" t="s">
        <v>44</v>
      </c>
      <c r="Y51" s="56" t="s">
        <v>44</v>
      </c>
      <c r="Z51" s="56" t="s">
        <v>44</v>
      </c>
      <c r="AA51" s="56" t="s">
        <v>44</v>
      </c>
      <c r="AB51" s="51" t="str">
        <f>G51</f>
        <v>Оказание услуг по обновлению, обслуживанию и поддержке имеющегося программного обеспечения 1С 7.7 и внедрение 1С 8</v>
      </c>
      <c r="AC51" s="56" t="s">
        <v>40</v>
      </c>
      <c r="AD51" s="49">
        <v>796</v>
      </c>
      <c r="AE51" s="49" t="s">
        <v>41</v>
      </c>
      <c r="AF51" s="51">
        <v>2</v>
      </c>
      <c r="AG51" s="49">
        <v>97000000000</v>
      </c>
      <c r="AH51" s="51" t="s">
        <v>42</v>
      </c>
      <c r="AI51" s="57">
        <f>W51+20</f>
        <v>44278</v>
      </c>
      <c r="AJ51" s="168">
        <f>AI51</f>
        <v>44278</v>
      </c>
      <c r="AK51" s="168">
        <v>45291</v>
      </c>
      <c r="AL51" s="165">
        <v>2021</v>
      </c>
      <c r="AM51" s="164" t="s">
        <v>44</v>
      </c>
      <c r="AN51" s="165"/>
      <c r="AO51" s="165"/>
      <c r="AP51" s="165"/>
      <c r="AQ51" s="165"/>
      <c r="AR51" s="165"/>
      <c r="AS51" s="165"/>
      <c r="AT51" s="165"/>
      <c r="AU51" s="165"/>
      <c r="AV51" s="165"/>
      <c r="AW51" s="164" t="s">
        <v>117</v>
      </c>
    </row>
    <row r="52" spans="1:49" s="169" customFormat="1" ht="38.25" x14ac:dyDescent="0.2">
      <c r="A52" s="164">
        <v>4</v>
      </c>
      <c r="B52" s="165">
        <v>2114</v>
      </c>
      <c r="C52" s="165" t="s">
        <v>89</v>
      </c>
      <c r="D52" s="165" t="s">
        <v>52</v>
      </c>
      <c r="E52" s="165" t="s">
        <v>55</v>
      </c>
      <c r="F52" s="165">
        <v>2</v>
      </c>
      <c r="G52" s="164" t="s">
        <v>164</v>
      </c>
      <c r="H52" s="53" t="s">
        <v>64</v>
      </c>
      <c r="I52" s="53" t="s">
        <v>74</v>
      </c>
      <c r="J52" s="50" t="s">
        <v>101</v>
      </c>
      <c r="K52" s="50"/>
      <c r="L52" s="50"/>
      <c r="M52" s="164" t="s">
        <v>48</v>
      </c>
      <c r="N52" s="51" t="s">
        <v>104</v>
      </c>
      <c r="O52" s="51"/>
      <c r="P52" s="51"/>
      <c r="Q52" s="166">
        <f>ROUND(R52/1.2,5)</f>
        <v>160.82275999999999</v>
      </c>
      <c r="R52" s="167">
        <v>192.98731000000001</v>
      </c>
      <c r="S52" s="55" t="s">
        <v>206</v>
      </c>
      <c r="T52" s="165" t="s">
        <v>89</v>
      </c>
      <c r="U52" s="165" t="s">
        <v>115</v>
      </c>
      <c r="V52" s="168">
        <v>44317</v>
      </c>
      <c r="W52" s="168">
        <f>V52+30</f>
        <v>44347</v>
      </c>
      <c r="X52" s="56" t="s">
        <v>44</v>
      </c>
      <c r="Y52" s="56" t="s">
        <v>44</v>
      </c>
      <c r="Z52" s="56" t="s">
        <v>44</v>
      </c>
      <c r="AA52" s="56" t="s">
        <v>44</v>
      </c>
      <c r="AB52" s="51" t="str">
        <f>G52</f>
        <v>Поставка запасных частей и материалов для ремонта локальной вычислительной сети</v>
      </c>
      <c r="AC52" s="56" t="s">
        <v>40</v>
      </c>
      <c r="AD52" s="52">
        <v>876</v>
      </c>
      <c r="AE52" s="52" t="s">
        <v>133</v>
      </c>
      <c r="AF52" s="52">
        <v>1</v>
      </c>
      <c r="AG52" s="49">
        <v>97000000000</v>
      </c>
      <c r="AH52" s="51" t="s">
        <v>42</v>
      </c>
      <c r="AI52" s="57">
        <f>W52+20</f>
        <v>44367</v>
      </c>
      <c r="AJ52" s="168">
        <v>44378</v>
      </c>
      <c r="AK52" s="168">
        <v>44407</v>
      </c>
      <c r="AL52" s="165">
        <v>2021</v>
      </c>
      <c r="AM52" s="164" t="s">
        <v>44</v>
      </c>
      <c r="AN52" s="165"/>
      <c r="AO52" s="165"/>
      <c r="AP52" s="165"/>
      <c r="AQ52" s="165"/>
      <c r="AR52" s="165"/>
      <c r="AS52" s="165"/>
      <c r="AT52" s="165"/>
      <c r="AU52" s="165"/>
      <c r="AV52" s="165"/>
      <c r="AW52" s="164"/>
    </row>
    <row r="53" spans="1:49" s="169" customFormat="1" ht="39" customHeight="1" x14ac:dyDescent="0.2">
      <c r="A53" s="164">
        <v>4</v>
      </c>
      <c r="B53" s="165">
        <v>2114</v>
      </c>
      <c r="C53" s="165" t="s">
        <v>89</v>
      </c>
      <c r="D53" s="165" t="s">
        <v>52</v>
      </c>
      <c r="E53" s="165" t="s">
        <v>55</v>
      </c>
      <c r="F53" s="165">
        <v>3</v>
      </c>
      <c r="G53" s="164" t="s">
        <v>216</v>
      </c>
      <c r="H53" s="53" t="s">
        <v>162</v>
      </c>
      <c r="I53" s="53" t="s">
        <v>198</v>
      </c>
      <c r="J53" s="50" t="s">
        <v>101</v>
      </c>
      <c r="K53" s="50"/>
      <c r="L53" s="50"/>
      <c r="M53" s="164" t="s">
        <v>48</v>
      </c>
      <c r="N53" s="51" t="s">
        <v>104</v>
      </c>
      <c r="O53" s="51"/>
      <c r="P53" s="51"/>
      <c r="Q53" s="167">
        <f>R53</f>
        <v>920.57280000000003</v>
      </c>
      <c r="R53" s="167">
        <v>920.57280000000003</v>
      </c>
      <c r="S53" s="55" t="s">
        <v>206</v>
      </c>
      <c r="T53" s="165" t="s">
        <v>89</v>
      </c>
      <c r="U53" s="165" t="s">
        <v>115</v>
      </c>
      <c r="V53" s="168">
        <v>44317</v>
      </c>
      <c r="W53" s="168">
        <f>V53+30</f>
        <v>44347</v>
      </c>
      <c r="X53" s="56" t="s">
        <v>44</v>
      </c>
      <c r="Y53" s="56" t="s">
        <v>44</v>
      </c>
      <c r="Z53" s="56" t="s">
        <v>44</v>
      </c>
      <c r="AA53" s="56" t="s">
        <v>44</v>
      </c>
      <c r="AB53" s="51" t="str">
        <f>G53</f>
        <v>Приобретение прав на использование программного обеспечения</v>
      </c>
      <c r="AC53" s="56" t="s">
        <v>40</v>
      </c>
      <c r="AD53" s="52">
        <v>876</v>
      </c>
      <c r="AE53" s="52" t="s">
        <v>133</v>
      </c>
      <c r="AF53" s="52">
        <v>1</v>
      </c>
      <c r="AG53" s="49">
        <v>97000000000</v>
      </c>
      <c r="AH53" s="51" t="s">
        <v>42</v>
      </c>
      <c r="AI53" s="57">
        <f>W53+20</f>
        <v>44367</v>
      </c>
      <c r="AJ53" s="168">
        <v>44378</v>
      </c>
      <c r="AK53" s="168">
        <v>44408</v>
      </c>
      <c r="AL53" s="165">
        <v>2021</v>
      </c>
      <c r="AM53" s="164" t="s">
        <v>44</v>
      </c>
      <c r="AN53" s="165"/>
      <c r="AO53" s="165"/>
      <c r="AP53" s="165"/>
      <c r="AQ53" s="165"/>
      <c r="AR53" s="165"/>
      <c r="AS53" s="165"/>
      <c r="AT53" s="165"/>
      <c r="AU53" s="165"/>
      <c r="AV53" s="165"/>
      <c r="AW53" s="164" t="s">
        <v>117</v>
      </c>
    </row>
    <row r="54" spans="1:49" s="169" customFormat="1" ht="38.25" x14ac:dyDescent="0.2">
      <c r="A54" s="164">
        <v>4</v>
      </c>
      <c r="B54" s="165">
        <v>2114</v>
      </c>
      <c r="C54" s="165" t="s">
        <v>89</v>
      </c>
      <c r="D54" s="165" t="s">
        <v>52</v>
      </c>
      <c r="E54" s="165" t="s">
        <v>55</v>
      </c>
      <c r="F54" s="165">
        <v>4</v>
      </c>
      <c r="G54" s="164" t="s">
        <v>54</v>
      </c>
      <c r="H54" s="53" t="s">
        <v>64</v>
      </c>
      <c r="I54" s="53" t="s">
        <v>64</v>
      </c>
      <c r="J54" s="50" t="s">
        <v>101</v>
      </c>
      <c r="K54" s="50"/>
      <c r="L54" s="50"/>
      <c r="M54" s="164" t="s">
        <v>48</v>
      </c>
      <c r="N54" s="51" t="s">
        <v>104</v>
      </c>
      <c r="O54" s="51"/>
      <c r="P54" s="51"/>
      <c r="Q54" s="166">
        <f>ROUND(R54/1.2,5)</f>
        <v>146.21</v>
      </c>
      <c r="R54" s="167">
        <v>175.452</v>
      </c>
      <c r="S54" s="55" t="s">
        <v>206</v>
      </c>
      <c r="T54" s="165" t="s">
        <v>89</v>
      </c>
      <c r="U54" s="165" t="s">
        <v>115</v>
      </c>
      <c r="V54" s="168">
        <v>44348</v>
      </c>
      <c r="W54" s="168">
        <f>V54+31</f>
        <v>44379</v>
      </c>
      <c r="X54" s="56" t="s">
        <v>44</v>
      </c>
      <c r="Y54" s="56" t="s">
        <v>44</v>
      </c>
      <c r="Z54" s="56" t="s">
        <v>44</v>
      </c>
      <c r="AA54" s="56" t="s">
        <v>44</v>
      </c>
      <c r="AB54" s="51" t="str">
        <f>G54</f>
        <v>Поставка оргтехники</v>
      </c>
      <c r="AC54" s="56" t="s">
        <v>40</v>
      </c>
      <c r="AD54" s="52">
        <v>876</v>
      </c>
      <c r="AE54" s="52" t="s">
        <v>133</v>
      </c>
      <c r="AF54" s="52">
        <v>1</v>
      </c>
      <c r="AG54" s="49">
        <v>97000000000</v>
      </c>
      <c r="AH54" s="51" t="s">
        <v>42</v>
      </c>
      <c r="AI54" s="57">
        <f>W54+20</f>
        <v>44399</v>
      </c>
      <c r="AJ54" s="168">
        <v>44409</v>
      </c>
      <c r="AK54" s="168">
        <v>44438</v>
      </c>
      <c r="AL54" s="165">
        <v>2021</v>
      </c>
      <c r="AM54" s="164" t="s">
        <v>44</v>
      </c>
      <c r="AN54" s="165"/>
      <c r="AO54" s="165"/>
      <c r="AP54" s="165"/>
      <c r="AQ54" s="165"/>
      <c r="AR54" s="165"/>
      <c r="AS54" s="165"/>
      <c r="AT54" s="165"/>
      <c r="AU54" s="165"/>
      <c r="AV54" s="165"/>
      <c r="AW54" s="164"/>
    </row>
    <row r="55" spans="1:49" s="21" customFormat="1" ht="14.25" customHeight="1" x14ac:dyDescent="0.2">
      <c r="A55" s="18"/>
      <c r="B55" s="19"/>
      <c r="C55" s="19"/>
      <c r="D55" s="19"/>
      <c r="E55" s="19"/>
      <c r="F55" s="19"/>
      <c r="G55" s="18"/>
      <c r="H55" s="66"/>
      <c r="I55" s="66"/>
      <c r="J55" s="65"/>
      <c r="K55" s="65"/>
      <c r="L55" s="65"/>
      <c r="M55" s="18"/>
      <c r="N55" s="22"/>
      <c r="O55" s="22"/>
      <c r="P55" s="22"/>
      <c r="Q55" s="144"/>
      <c r="R55" s="144"/>
      <c r="S55" s="69"/>
      <c r="T55" s="19"/>
      <c r="U55" s="19"/>
      <c r="V55" s="20"/>
      <c r="W55" s="20"/>
      <c r="X55" s="16"/>
      <c r="Y55" s="16"/>
      <c r="Z55" s="16"/>
      <c r="AA55" s="16"/>
      <c r="AB55" s="22"/>
      <c r="AC55" s="16"/>
      <c r="AD55" s="83"/>
      <c r="AE55" s="83"/>
      <c r="AF55" s="83"/>
      <c r="AG55" s="71"/>
      <c r="AH55" s="22"/>
      <c r="AI55" s="20"/>
      <c r="AJ55" s="20"/>
      <c r="AK55" s="20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8"/>
    </row>
    <row r="56" spans="1:49" s="169" customFormat="1" ht="38.25" x14ac:dyDescent="0.2">
      <c r="A56" s="164">
        <v>4</v>
      </c>
      <c r="B56" s="165">
        <v>2124</v>
      </c>
      <c r="C56" s="165" t="s">
        <v>89</v>
      </c>
      <c r="D56" s="165" t="s">
        <v>52</v>
      </c>
      <c r="E56" s="165" t="s">
        <v>55</v>
      </c>
      <c r="F56" s="165">
        <v>1</v>
      </c>
      <c r="G56" s="164" t="s">
        <v>91</v>
      </c>
      <c r="H56" s="53" t="s">
        <v>76</v>
      </c>
      <c r="I56" s="53" t="s">
        <v>75</v>
      </c>
      <c r="J56" s="50" t="s">
        <v>101</v>
      </c>
      <c r="K56" s="50"/>
      <c r="L56" s="50"/>
      <c r="M56" s="51" t="s">
        <v>48</v>
      </c>
      <c r="N56" s="51" t="s">
        <v>104</v>
      </c>
      <c r="O56" s="51"/>
      <c r="P56" s="51"/>
      <c r="Q56" s="167">
        <f>ROUND(R56/1.2,2)</f>
        <v>10.4</v>
      </c>
      <c r="R56" s="167">
        <v>12.48</v>
      </c>
      <c r="S56" s="59" t="s">
        <v>215</v>
      </c>
      <c r="T56" s="165" t="s">
        <v>89</v>
      </c>
      <c r="U56" s="165" t="s">
        <v>116</v>
      </c>
      <c r="V56" s="168">
        <v>44205</v>
      </c>
      <c r="W56" s="168">
        <v>44227</v>
      </c>
      <c r="X56" s="56" t="s">
        <v>44</v>
      </c>
      <c r="Y56" s="56" t="s">
        <v>44</v>
      </c>
      <c r="Z56" s="56" t="s">
        <v>44</v>
      </c>
      <c r="AA56" s="56" t="s">
        <v>44</v>
      </c>
      <c r="AB56" s="51" t="str">
        <f t="shared" ref="AB56:AB60" si="22">G56</f>
        <v>Оказание услуг по сопровождению програмного продукта "КАМИН расчет заработной платы" версии 2.0</v>
      </c>
      <c r="AC56" s="56" t="s">
        <v>40</v>
      </c>
      <c r="AD56" s="51">
        <v>796</v>
      </c>
      <c r="AE56" s="51" t="s">
        <v>41</v>
      </c>
      <c r="AF56" s="51">
        <v>1</v>
      </c>
      <c r="AG56" s="49">
        <v>97000000000</v>
      </c>
      <c r="AH56" s="51" t="s">
        <v>42</v>
      </c>
      <c r="AI56" s="57">
        <f>W56+20</f>
        <v>44247</v>
      </c>
      <c r="AJ56" s="168">
        <v>44256</v>
      </c>
      <c r="AK56" s="168">
        <v>44286</v>
      </c>
      <c r="AL56" s="165">
        <v>2021</v>
      </c>
      <c r="AM56" s="164" t="s">
        <v>44</v>
      </c>
      <c r="AN56" s="165"/>
      <c r="AO56" s="165"/>
      <c r="AP56" s="165"/>
      <c r="AQ56" s="165"/>
      <c r="AR56" s="165"/>
      <c r="AS56" s="165"/>
      <c r="AT56" s="165"/>
      <c r="AU56" s="165"/>
      <c r="AV56" s="165"/>
      <c r="AW56" s="164"/>
    </row>
    <row r="57" spans="1:49" s="170" customFormat="1" ht="118.5" customHeight="1" x14ac:dyDescent="0.2">
      <c r="A57" s="164">
        <v>4</v>
      </c>
      <c r="B57" s="165">
        <v>2124</v>
      </c>
      <c r="C57" s="165" t="s">
        <v>89</v>
      </c>
      <c r="D57" s="165" t="s">
        <v>52</v>
      </c>
      <c r="E57" s="165" t="s">
        <v>55</v>
      </c>
      <c r="F57" s="165">
        <v>2</v>
      </c>
      <c r="G57" s="164" t="s">
        <v>217</v>
      </c>
      <c r="H57" s="53" t="s">
        <v>73</v>
      </c>
      <c r="I57" s="53" t="s">
        <v>72</v>
      </c>
      <c r="J57" s="50" t="s">
        <v>101</v>
      </c>
      <c r="K57" s="50"/>
      <c r="L57" s="50"/>
      <c r="M57" s="164" t="s">
        <v>48</v>
      </c>
      <c r="N57" s="51" t="s">
        <v>104</v>
      </c>
      <c r="O57" s="51"/>
      <c r="P57" s="51"/>
      <c r="Q57" s="167">
        <f>R57</f>
        <v>16.05</v>
      </c>
      <c r="R57" s="167">
        <v>16.05</v>
      </c>
      <c r="S57" s="59" t="s">
        <v>215</v>
      </c>
      <c r="T57" s="165" t="s">
        <v>89</v>
      </c>
      <c r="U57" s="165" t="s">
        <v>116</v>
      </c>
      <c r="V57" s="168">
        <f>W57-30</f>
        <v>44256</v>
      </c>
      <c r="W57" s="168">
        <v>44286</v>
      </c>
      <c r="X57" s="56" t="s">
        <v>44</v>
      </c>
      <c r="Y57" s="56" t="s">
        <v>44</v>
      </c>
      <c r="Z57" s="56" t="s">
        <v>44</v>
      </c>
      <c r="AA57" s="56" t="s">
        <v>44</v>
      </c>
      <c r="AB57" s="51" t="str">
        <f t="shared" si="22"/>
        <v>Приобретение прав на использование программы в следующей конфигурации: 
права использования аккаунта СБИС в течение 12 месяцев;
права использования «СБИС ЭО-Базовый, ОСНО» в течение 12 месяцев; 
права использования возможности «СБИС++ ЭО» для отправки отчетности по 3 дополнительным направлениям в течение 12 месяцев;
право использования СБИС ЭДО</v>
      </c>
      <c r="AC57" s="56" t="s">
        <v>40</v>
      </c>
      <c r="AD57" s="51">
        <v>876</v>
      </c>
      <c r="AE57" s="51" t="s">
        <v>133</v>
      </c>
      <c r="AF57" s="51">
        <v>1</v>
      </c>
      <c r="AG57" s="49">
        <v>97000000000</v>
      </c>
      <c r="AH57" s="51" t="s">
        <v>42</v>
      </c>
      <c r="AI57" s="57">
        <f>W57+20</f>
        <v>44306</v>
      </c>
      <c r="AJ57" s="168">
        <v>44317</v>
      </c>
      <c r="AK57" s="168">
        <v>44347</v>
      </c>
      <c r="AL57" s="165">
        <v>2021</v>
      </c>
      <c r="AM57" s="164" t="s">
        <v>44</v>
      </c>
      <c r="AN57" s="165"/>
      <c r="AO57" s="165"/>
      <c r="AP57" s="165"/>
      <c r="AQ57" s="165"/>
      <c r="AR57" s="165"/>
      <c r="AS57" s="165"/>
      <c r="AT57" s="165"/>
      <c r="AU57" s="165"/>
      <c r="AV57" s="165"/>
      <c r="AW57" s="164" t="s">
        <v>117</v>
      </c>
    </row>
    <row r="58" spans="1:49" s="169" customFormat="1" ht="40.5" customHeight="1" x14ac:dyDescent="0.2">
      <c r="A58" s="164">
        <v>4</v>
      </c>
      <c r="B58" s="165">
        <v>2124</v>
      </c>
      <c r="C58" s="165" t="s">
        <v>89</v>
      </c>
      <c r="D58" s="165" t="s">
        <v>52</v>
      </c>
      <c r="E58" s="165" t="s">
        <v>55</v>
      </c>
      <c r="F58" s="165">
        <v>3</v>
      </c>
      <c r="G58" s="164" t="s">
        <v>160</v>
      </c>
      <c r="H58" s="53" t="s">
        <v>64</v>
      </c>
      <c r="I58" s="53" t="s">
        <v>74</v>
      </c>
      <c r="J58" s="50" t="s">
        <v>101</v>
      </c>
      <c r="K58" s="50"/>
      <c r="L58" s="50"/>
      <c r="M58" s="164" t="s">
        <v>48</v>
      </c>
      <c r="N58" s="51" t="s">
        <v>104</v>
      </c>
      <c r="O58" s="51"/>
      <c r="P58" s="171"/>
      <c r="Q58" s="167">
        <f>R58/1.2</f>
        <v>82.485733333333329</v>
      </c>
      <c r="R58" s="167">
        <v>98.982879999999994</v>
      </c>
      <c r="S58" s="59" t="s">
        <v>215</v>
      </c>
      <c r="T58" s="165" t="s">
        <v>89</v>
      </c>
      <c r="U58" s="165" t="s">
        <v>115</v>
      </c>
      <c r="V58" s="168">
        <v>44317</v>
      </c>
      <c r="W58" s="168">
        <f>V58+30</f>
        <v>44347</v>
      </c>
      <c r="X58" s="56" t="s">
        <v>44</v>
      </c>
      <c r="Y58" s="56" t="s">
        <v>44</v>
      </c>
      <c r="Z58" s="56" t="s">
        <v>44</v>
      </c>
      <c r="AA58" s="56" t="s">
        <v>44</v>
      </c>
      <c r="AB58" s="51" t="str">
        <f t="shared" si="22"/>
        <v>Поставка расходных метериалов и запасных частей для принтеров</v>
      </c>
      <c r="AC58" s="56" t="s">
        <v>40</v>
      </c>
      <c r="AD58" s="52">
        <v>876</v>
      </c>
      <c r="AE58" s="52" t="s">
        <v>133</v>
      </c>
      <c r="AF58" s="52">
        <v>1</v>
      </c>
      <c r="AG58" s="49">
        <v>97000000000</v>
      </c>
      <c r="AH58" s="51" t="s">
        <v>42</v>
      </c>
      <c r="AI58" s="57">
        <f>W58+20</f>
        <v>44367</v>
      </c>
      <c r="AJ58" s="168">
        <v>44378</v>
      </c>
      <c r="AK58" s="168">
        <v>44407</v>
      </c>
      <c r="AL58" s="165">
        <v>2021</v>
      </c>
      <c r="AM58" s="164" t="s">
        <v>44</v>
      </c>
      <c r="AN58" s="165"/>
      <c r="AO58" s="165"/>
      <c r="AP58" s="165"/>
      <c r="AQ58" s="165"/>
      <c r="AR58" s="165"/>
      <c r="AS58" s="165"/>
      <c r="AT58" s="165"/>
      <c r="AU58" s="165"/>
      <c r="AV58" s="165"/>
      <c r="AW58" s="164"/>
    </row>
    <row r="59" spans="1:49" s="169" customFormat="1" ht="38.25" x14ac:dyDescent="0.2">
      <c r="A59" s="164">
        <v>4</v>
      </c>
      <c r="B59" s="165">
        <v>2124</v>
      </c>
      <c r="C59" s="165" t="s">
        <v>89</v>
      </c>
      <c r="D59" s="165" t="s">
        <v>52</v>
      </c>
      <c r="E59" s="165" t="s">
        <v>55</v>
      </c>
      <c r="F59" s="165">
        <v>4</v>
      </c>
      <c r="G59" s="164" t="s">
        <v>161</v>
      </c>
      <c r="H59" s="53" t="s">
        <v>78</v>
      </c>
      <c r="I59" s="53" t="s">
        <v>77</v>
      </c>
      <c r="J59" s="50" t="s">
        <v>101</v>
      </c>
      <c r="K59" s="50"/>
      <c r="L59" s="50"/>
      <c r="M59" s="51" t="s">
        <v>48</v>
      </c>
      <c r="N59" s="51" t="s">
        <v>104</v>
      </c>
      <c r="O59" s="51"/>
      <c r="P59" s="51"/>
      <c r="Q59" s="167">
        <f>ROUND(R59/1.2,2)</f>
        <v>22.5</v>
      </c>
      <c r="R59" s="167">
        <v>27</v>
      </c>
      <c r="S59" s="59" t="s">
        <v>215</v>
      </c>
      <c r="T59" s="165" t="s">
        <v>89</v>
      </c>
      <c r="U59" s="165" t="s">
        <v>116</v>
      </c>
      <c r="V59" s="168">
        <v>44409</v>
      </c>
      <c r="W59" s="168">
        <f>V59+30</f>
        <v>44439</v>
      </c>
      <c r="X59" s="56" t="s">
        <v>44</v>
      </c>
      <c r="Y59" s="56" t="s">
        <v>44</v>
      </c>
      <c r="Z59" s="56" t="s">
        <v>44</v>
      </c>
      <c r="AA59" s="56" t="s">
        <v>44</v>
      </c>
      <c r="AB59" s="51" t="str">
        <f t="shared" si="22"/>
        <v>Оказание услуг по выпуску сертификатов электронных ключей на usb носителе</v>
      </c>
      <c r="AC59" s="56" t="s">
        <v>40</v>
      </c>
      <c r="AD59" s="51">
        <v>796</v>
      </c>
      <c r="AE59" s="51" t="s">
        <v>41</v>
      </c>
      <c r="AF59" s="51">
        <v>2</v>
      </c>
      <c r="AG59" s="49">
        <v>97000000000</v>
      </c>
      <c r="AH59" s="51" t="s">
        <v>42</v>
      </c>
      <c r="AI59" s="57">
        <f>W59+20</f>
        <v>44459</v>
      </c>
      <c r="AJ59" s="168">
        <v>44471</v>
      </c>
      <c r="AK59" s="168">
        <v>44561</v>
      </c>
      <c r="AL59" s="165">
        <v>2021</v>
      </c>
      <c r="AM59" s="164" t="s">
        <v>44</v>
      </c>
      <c r="AN59" s="165"/>
      <c r="AO59" s="165"/>
      <c r="AP59" s="165"/>
      <c r="AQ59" s="165"/>
      <c r="AR59" s="165"/>
      <c r="AS59" s="165"/>
      <c r="AT59" s="165"/>
      <c r="AU59" s="165"/>
      <c r="AV59" s="165"/>
      <c r="AW59" s="164"/>
    </row>
    <row r="60" spans="1:49" s="169" customFormat="1" ht="38.25" x14ac:dyDescent="0.2">
      <c r="A60" s="164">
        <v>4</v>
      </c>
      <c r="B60" s="165">
        <v>2124</v>
      </c>
      <c r="C60" s="165" t="s">
        <v>89</v>
      </c>
      <c r="D60" s="165" t="s">
        <v>52</v>
      </c>
      <c r="E60" s="165" t="s">
        <v>55</v>
      </c>
      <c r="F60" s="165">
        <v>5</v>
      </c>
      <c r="G60" s="51" t="s">
        <v>90</v>
      </c>
      <c r="H60" s="53" t="s">
        <v>162</v>
      </c>
      <c r="I60" s="53" t="s">
        <v>163</v>
      </c>
      <c r="J60" s="50" t="s">
        <v>101</v>
      </c>
      <c r="K60" s="50"/>
      <c r="L60" s="50"/>
      <c r="M60" s="49" t="s">
        <v>48</v>
      </c>
      <c r="N60" s="51" t="s">
        <v>104</v>
      </c>
      <c r="O60" s="51"/>
      <c r="P60" s="51"/>
      <c r="Q60" s="167">
        <f>R60</f>
        <v>37.074959999999997</v>
      </c>
      <c r="R60" s="167">
        <v>37.074959999999997</v>
      </c>
      <c r="S60" s="59" t="s">
        <v>215</v>
      </c>
      <c r="T60" s="165" t="s">
        <v>89</v>
      </c>
      <c r="U60" s="165" t="s">
        <v>116</v>
      </c>
      <c r="V60" s="168">
        <v>44470</v>
      </c>
      <c r="W60" s="168">
        <f>V60+30</f>
        <v>44500</v>
      </c>
      <c r="X60" s="56" t="s">
        <v>44</v>
      </c>
      <c r="Y60" s="56" t="s">
        <v>44</v>
      </c>
      <c r="Z60" s="56" t="s">
        <v>44</v>
      </c>
      <c r="AA60" s="56" t="s">
        <v>44</v>
      </c>
      <c r="AB60" s="51" t="str">
        <f t="shared" si="22"/>
        <v>Приобретение прав на использование антивирусного программного обеспечения</v>
      </c>
      <c r="AC60" s="56" t="s">
        <v>40</v>
      </c>
      <c r="AD60" s="51">
        <v>796</v>
      </c>
      <c r="AE60" s="51" t="s">
        <v>41</v>
      </c>
      <c r="AF60" s="164">
        <v>1</v>
      </c>
      <c r="AG60" s="49">
        <v>97000000000</v>
      </c>
      <c r="AH60" s="51" t="s">
        <v>42</v>
      </c>
      <c r="AI60" s="57">
        <f>W60+20</f>
        <v>44520</v>
      </c>
      <c r="AJ60" s="168">
        <v>44546</v>
      </c>
      <c r="AK60" s="168">
        <v>44561</v>
      </c>
      <c r="AL60" s="165">
        <v>2021</v>
      </c>
      <c r="AM60" s="164" t="s">
        <v>44</v>
      </c>
      <c r="AN60" s="165"/>
      <c r="AO60" s="165"/>
      <c r="AP60" s="165"/>
      <c r="AQ60" s="165"/>
      <c r="AR60" s="165"/>
      <c r="AS60" s="165"/>
      <c r="AT60" s="165"/>
      <c r="AU60" s="165"/>
      <c r="AV60" s="165"/>
      <c r="AW60" s="164" t="s">
        <v>117</v>
      </c>
    </row>
    <row r="61" spans="1:49" s="29" customFormat="1" ht="12.75" x14ac:dyDescent="0.25">
      <c r="A61" s="92" t="s">
        <v>159</v>
      </c>
      <c r="B61" s="93"/>
      <c r="C61" s="94"/>
      <c r="D61" s="93"/>
      <c r="E61" s="95"/>
      <c r="F61" s="95"/>
      <c r="G61" s="94"/>
      <c r="H61" s="96"/>
      <c r="I61" s="96"/>
      <c r="J61" s="95"/>
      <c r="K61" s="95"/>
      <c r="L61" s="95"/>
      <c r="M61" s="95"/>
      <c r="N61" s="94"/>
      <c r="O61" s="94"/>
      <c r="P61" s="94"/>
      <c r="Q61" s="145">
        <f>SUM(Q62:Q105)</f>
        <v>9913.8963899999944</v>
      </c>
      <c r="R61" s="145">
        <f>SUM(R62:R105)</f>
        <v>11564.22149</v>
      </c>
      <c r="S61" s="97"/>
      <c r="T61" s="95"/>
      <c r="U61" s="93"/>
      <c r="V61" s="127"/>
      <c r="W61" s="127"/>
      <c r="X61" s="94"/>
      <c r="Y61" s="94"/>
      <c r="Z61" s="94"/>
      <c r="AA61" s="94"/>
      <c r="AB61" s="94"/>
      <c r="AC61" s="94"/>
      <c r="AD61" s="95"/>
      <c r="AE61" s="95"/>
      <c r="AF61" s="95"/>
      <c r="AG61" s="95"/>
      <c r="AH61" s="94"/>
      <c r="AI61" s="95"/>
      <c r="AJ61" s="98"/>
      <c r="AK61" s="95"/>
      <c r="AL61" s="93"/>
      <c r="AM61" s="95"/>
      <c r="AN61" s="99"/>
      <c r="AO61" s="99"/>
      <c r="AP61" s="99"/>
      <c r="AQ61" s="99"/>
      <c r="AR61" s="99"/>
      <c r="AS61" s="99"/>
      <c r="AT61" s="99"/>
      <c r="AU61" s="99"/>
      <c r="AV61" s="99"/>
      <c r="AW61" s="100"/>
    </row>
    <row r="62" spans="1:49" s="24" customFormat="1" ht="54.75" customHeight="1" x14ac:dyDescent="0.25">
      <c r="A62" s="49">
        <v>7</v>
      </c>
      <c r="B62" s="50">
        <v>2117</v>
      </c>
      <c r="C62" s="49" t="s">
        <v>89</v>
      </c>
      <c r="D62" s="50" t="s">
        <v>114</v>
      </c>
      <c r="E62" s="49" t="s">
        <v>47</v>
      </c>
      <c r="F62" s="50">
        <v>3</v>
      </c>
      <c r="G62" s="56" t="s">
        <v>169</v>
      </c>
      <c r="H62" s="49" t="s">
        <v>170</v>
      </c>
      <c r="I62" s="49" t="s">
        <v>170</v>
      </c>
      <c r="J62" s="50" t="s">
        <v>101</v>
      </c>
      <c r="K62" s="50"/>
      <c r="L62" s="50"/>
      <c r="M62" s="49" t="s">
        <v>48</v>
      </c>
      <c r="N62" s="51" t="s">
        <v>104</v>
      </c>
      <c r="O62" s="56"/>
      <c r="P62" s="56"/>
      <c r="Q62" s="153">
        <f t="shared" ref="Q62:Q72" si="23">ROUND(R62/1.2,5)</f>
        <v>193.64</v>
      </c>
      <c r="R62" s="135">
        <v>232.36799999999999</v>
      </c>
      <c r="S62" s="55" t="s">
        <v>206</v>
      </c>
      <c r="T62" s="49" t="s">
        <v>89</v>
      </c>
      <c r="U62" s="50" t="s">
        <v>115</v>
      </c>
      <c r="V62" s="125">
        <v>44216</v>
      </c>
      <c r="W62" s="123">
        <f t="shared" ref="W62:W72" si="24">V62+30</f>
        <v>44246</v>
      </c>
      <c r="X62" s="56" t="s">
        <v>44</v>
      </c>
      <c r="Y62" s="56" t="s">
        <v>44</v>
      </c>
      <c r="Z62" s="56" t="s">
        <v>44</v>
      </c>
      <c r="AA62" s="56" t="s">
        <v>44</v>
      </c>
      <c r="AB62" s="51" t="str">
        <f t="shared" ref="AB62:AB79" si="25">G62</f>
        <v>Оказание услуг по получению специальных разрешений на движение по автомобильным дорогам транспортных средств, осуществляющих перевозки тяжеловесных и (или) крупногабаритных грузов</v>
      </c>
      <c r="AC62" s="56" t="s">
        <v>40</v>
      </c>
      <c r="AD62" s="51">
        <v>796</v>
      </c>
      <c r="AE62" s="51" t="s">
        <v>41</v>
      </c>
      <c r="AF62" s="49">
        <v>1</v>
      </c>
      <c r="AG62" s="49">
        <v>97000000000</v>
      </c>
      <c r="AH62" s="56" t="s">
        <v>42</v>
      </c>
      <c r="AI62" s="57">
        <f>W62+20</f>
        <v>44266</v>
      </c>
      <c r="AJ62" s="159">
        <f>AI62</f>
        <v>44266</v>
      </c>
      <c r="AK62" s="57">
        <v>44561</v>
      </c>
      <c r="AL62" s="50">
        <v>2021</v>
      </c>
      <c r="AM62" s="172" t="s">
        <v>44</v>
      </c>
      <c r="AN62" s="172"/>
      <c r="AO62" s="172"/>
      <c r="AP62" s="172"/>
      <c r="AQ62" s="172"/>
      <c r="AR62" s="172"/>
      <c r="AS62" s="172"/>
      <c r="AT62" s="172"/>
      <c r="AU62" s="172"/>
      <c r="AV62" s="172"/>
      <c r="AW62" s="51"/>
    </row>
    <row r="63" spans="1:49" s="24" customFormat="1" ht="41.25" customHeight="1" x14ac:dyDescent="0.25">
      <c r="A63" s="49">
        <v>7</v>
      </c>
      <c r="B63" s="50">
        <v>2117</v>
      </c>
      <c r="C63" s="49" t="s">
        <v>89</v>
      </c>
      <c r="D63" s="50" t="s">
        <v>114</v>
      </c>
      <c r="E63" s="49" t="s">
        <v>47</v>
      </c>
      <c r="F63" s="50">
        <v>4</v>
      </c>
      <c r="G63" s="56" t="s">
        <v>224</v>
      </c>
      <c r="H63" s="49" t="s">
        <v>193</v>
      </c>
      <c r="I63" s="49" t="s">
        <v>194</v>
      </c>
      <c r="J63" s="50" t="s">
        <v>101</v>
      </c>
      <c r="K63" s="50"/>
      <c r="L63" s="50"/>
      <c r="M63" s="49" t="s">
        <v>48</v>
      </c>
      <c r="N63" s="51" t="s">
        <v>104</v>
      </c>
      <c r="O63" s="56"/>
      <c r="P63" s="56"/>
      <c r="Q63" s="153">
        <f t="shared" si="23"/>
        <v>163.15199999999999</v>
      </c>
      <c r="R63" s="135">
        <v>195.7824</v>
      </c>
      <c r="S63" s="55" t="s">
        <v>206</v>
      </c>
      <c r="T63" s="49" t="s">
        <v>89</v>
      </c>
      <c r="U63" s="50" t="s">
        <v>115</v>
      </c>
      <c r="V63" s="125">
        <v>44256</v>
      </c>
      <c r="W63" s="123">
        <f t="shared" si="24"/>
        <v>44286</v>
      </c>
      <c r="X63" s="56" t="s">
        <v>44</v>
      </c>
      <c r="Y63" s="56" t="s">
        <v>44</v>
      </c>
      <c r="Z63" s="56" t="s">
        <v>44</v>
      </c>
      <c r="AA63" s="56" t="s">
        <v>44</v>
      </c>
      <c r="AB63" s="51" t="str">
        <f t="shared" si="25"/>
        <v xml:space="preserve">Аренда погрузчика с экипажем </v>
      </c>
      <c r="AC63" s="56" t="s">
        <v>40</v>
      </c>
      <c r="AD63" s="51">
        <v>796</v>
      </c>
      <c r="AE63" s="51" t="s">
        <v>41</v>
      </c>
      <c r="AF63" s="49">
        <v>1</v>
      </c>
      <c r="AG63" s="49">
        <v>97000000000</v>
      </c>
      <c r="AH63" s="56" t="s">
        <v>42</v>
      </c>
      <c r="AI63" s="57">
        <f t="shared" ref="AI63" si="26">W63+20</f>
        <v>44306</v>
      </c>
      <c r="AJ63" s="159">
        <v>44317</v>
      </c>
      <c r="AK63" s="57">
        <v>44561</v>
      </c>
      <c r="AL63" s="50">
        <v>2021</v>
      </c>
      <c r="AM63" s="172" t="s">
        <v>44</v>
      </c>
      <c r="AN63" s="172"/>
      <c r="AO63" s="172"/>
      <c r="AP63" s="172"/>
      <c r="AQ63" s="172"/>
      <c r="AR63" s="172"/>
      <c r="AS63" s="172"/>
      <c r="AT63" s="172"/>
      <c r="AU63" s="172"/>
      <c r="AV63" s="172"/>
      <c r="AW63" s="51"/>
    </row>
    <row r="64" spans="1:49" s="24" customFormat="1" ht="41.25" customHeight="1" x14ac:dyDescent="0.25">
      <c r="A64" s="49">
        <v>7</v>
      </c>
      <c r="B64" s="50">
        <v>2117</v>
      </c>
      <c r="C64" s="49" t="s">
        <v>89</v>
      </c>
      <c r="D64" s="50" t="s">
        <v>114</v>
      </c>
      <c r="E64" s="49" t="s">
        <v>47</v>
      </c>
      <c r="F64" s="50">
        <v>5</v>
      </c>
      <c r="G64" s="56" t="s">
        <v>225</v>
      </c>
      <c r="H64" s="49">
        <v>49.32</v>
      </c>
      <c r="I64" s="49" t="s">
        <v>223</v>
      </c>
      <c r="J64" s="50" t="s">
        <v>101</v>
      </c>
      <c r="K64" s="50"/>
      <c r="L64" s="50"/>
      <c r="M64" s="49" t="s">
        <v>48</v>
      </c>
      <c r="N64" s="51" t="s">
        <v>104</v>
      </c>
      <c r="O64" s="56"/>
      <c r="P64" s="56"/>
      <c r="Q64" s="153">
        <f t="shared" si="23"/>
        <v>388.87876999999997</v>
      </c>
      <c r="R64" s="135">
        <v>466.65451999999999</v>
      </c>
      <c r="S64" s="55" t="s">
        <v>206</v>
      </c>
      <c r="T64" s="49" t="s">
        <v>89</v>
      </c>
      <c r="U64" s="50" t="s">
        <v>115</v>
      </c>
      <c r="V64" s="125">
        <v>44228</v>
      </c>
      <c r="W64" s="123">
        <f t="shared" si="24"/>
        <v>44258</v>
      </c>
      <c r="X64" s="56" t="s">
        <v>44</v>
      </c>
      <c r="Y64" s="56" t="s">
        <v>44</v>
      </c>
      <c r="Z64" s="56" t="s">
        <v>44</v>
      </c>
      <c r="AA64" s="56" t="s">
        <v>44</v>
      </c>
      <c r="AB64" s="51" t="str">
        <f t="shared" si="25"/>
        <v xml:space="preserve">Аренда полноприводных автомобилей с экипажем </v>
      </c>
      <c r="AC64" s="56" t="s">
        <v>40</v>
      </c>
      <c r="AD64" s="51">
        <v>796</v>
      </c>
      <c r="AE64" s="51" t="s">
        <v>41</v>
      </c>
      <c r="AF64" s="49">
        <v>4</v>
      </c>
      <c r="AG64" s="49">
        <v>97000000000</v>
      </c>
      <c r="AH64" s="56" t="s">
        <v>42</v>
      </c>
      <c r="AI64" s="57">
        <f t="shared" ref="AI64" si="27">W64+20</f>
        <v>44278</v>
      </c>
      <c r="AJ64" s="159">
        <v>44317</v>
      </c>
      <c r="AK64" s="57">
        <v>44561</v>
      </c>
      <c r="AL64" s="50">
        <v>2021</v>
      </c>
      <c r="AM64" s="172" t="s">
        <v>44</v>
      </c>
      <c r="AN64" s="172"/>
      <c r="AO64" s="172"/>
      <c r="AP64" s="172"/>
      <c r="AQ64" s="172"/>
      <c r="AR64" s="172"/>
      <c r="AS64" s="172"/>
      <c r="AT64" s="172"/>
      <c r="AU64" s="172"/>
      <c r="AV64" s="172"/>
      <c r="AW64" s="51" t="s">
        <v>226</v>
      </c>
    </row>
    <row r="65" spans="1:49" s="24" customFormat="1" ht="41.25" customHeight="1" x14ac:dyDescent="0.25">
      <c r="A65" s="49">
        <v>7</v>
      </c>
      <c r="B65" s="50">
        <v>2117</v>
      </c>
      <c r="C65" s="49" t="s">
        <v>89</v>
      </c>
      <c r="D65" s="50" t="s">
        <v>114</v>
      </c>
      <c r="E65" s="49" t="s">
        <v>47</v>
      </c>
      <c r="F65" s="50">
        <v>6</v>
      </c>
      <c r="G65" s="56" t="s">
        <v>225</v>
      </c>
      <c r="H65" s="49">
        <v>49.32</v>
      </c>
      <c r="I65" s="49" t="s">
        <v>223</v>
      </c>
      <c r="J65" s="50" t="s">
        <v>101</v>
      </c>
      <c r="K65" s="50"/>
      <c r="L65" s="50"/>
      <c r="M65" s="49" t="s">
        <v>48</v>
      </c>
      <c r="N65" s="51" t="s">
        <v>104</v>
      </c>
      <c r="O65" s="56"/>
      <c r="P65" s="56"/>
      <c r="Q65" s="153">
        <f t="shared" si="23"/>
        <v>388.87876999999997</v>
      </c>
      <c r="R65" s="135">
        <v>466.65451999999999</v>
      </c>
      <c r="S65" s="55" t="s">
        <v>206</v>
      </c>
      <c r="T65" s="49" t="s">
        <v>89</v>
      </c>
      <c r="U65" s="50" t="s">
        <v>115</v>
      </c>
      <c r="V65" s="125">
        <v>44228</v>
      </c>
      <c r="W65" s="123">
        <f t="shared" si="24"/>
        <v>44258</v>
      </c>
      <c r="X65" s="56" t="s">
        <v>44</v>
      </c>
      <c r="Y65" s="56" t="s">
        <v>44</v>
      </c>
      <c r="Z65" s="56" t="s">
        <v>44</v>
      </c>
      <c r="AA65" s="56" t="s">
        <v>44</v>
      </c>
      <c r="AB65" s="51" t="str">
        <f t="shared" ref="AB65:AB66" si="28">G65</f>
        <v xml:space="preserve">Аренда полноприводных автомобилей с экипажем </v>
      </c>
      <c r="AC65" s="56" t="s">
        <v>40</v>
      </c>
      <c r="AD65" s="51">
        <v>796</v>
      </c>
      <c r="AE65" s="51" t="s">
        <v>41</v>
      </c>
      <c r="AF65" s="49">
        <v>4</v>
      </c>
      <c r="AG65" s="49">
        <v>97000000000</v>
      </c>
      <c r="AH65" s="56" t="s">
        <v>42</v>
      </c>
      <c r="AI65" s="57">
        <f t="shared" ref="AI65:AI66" si="29">W65+20</f>
        <v>44278</v>
      </c>
      <c r="AJ65" s="159">
        <v>44317</v>
      </c>
      <c r="AK65" s="57">
        <v>44561</v>
      </c>
      <c r="AL65" s="50">
        <v>2021</v>
      </c>
      <c r="AM65" s="172" t="s">
        <v>44</v>
      </c>
      <c r="AN65" s="172"/>
      <c r="AO65" s="172"/>
      <c r="AP65" s="172"/>
      <c r="AQ65" s="172"/>
      <c r="AR65" s="172"/>
      <c r="AS65" s="172"/>
      <c r="AT65" s="172"/>
      <c r="AU65" s="172"/>
      <c r="AV65" s="172"/>
      <c r="AW65" s="51" t="s">
        <v>227</v>
      </c>
    </row>
    <row r="66" spans="1:49" s="24" customFormat="1" ht="41.25" customHeight="1" x14ac:dyDescent="0.25">
      <c r="A66" s="49">
        <v>7</v>
      </c>
      <c r="B66" s="50">
        <v>2117</v>
      </c>
      <c r="C66" s="49" t="s">
        <v>89</v>
      </c>
      <c r="D66" s="50" t="s">
        <v>114</v>
      </c>
      <c r="E66" s="49" t="s">
        <v>47</v>
      </c>
      <c r="F66" s="50">
        <v>7</v>
      </c>
      <c r="G66" s="56" t="s">
        <v>228</v>
      </c>
      <c r="H66" s="49" t="s">
        <v>193</v>
      </c>
      <c r="I66" s="49" t="s">
        <v>194</v>
      </c>
      <c r="J66" s="50" t="s">
        <v>101</v>
      </c>
      <c r="K66" s="50"/>
      <c r="L66" s="50"/>
      <c r="M66" s="49" t="s">
        <v>48</v>
      </c>
      <c r="N66" s="51" t="s">
        <v>104</v>
      </c>
      <c r="O66" s="56"/>
      <c r="P66" s="56"/>
      <c r="Q66" s="153">
        <f t="shared" si="23"/>
        <v>600.06570999999997</v>
      </c>
      <c r="R66" s="135">
        <v>720.07884999999999</v>
      </c>
      <c r="S66" s="55" t="s">
        <v>206</v>
      </c>
      <c r="T66" s="49" t="s">
        <v>89</v>
      </c>
      <c r="U66" s="50" t="s">
        <v>115</v>
      </c>
      <c r="V66" s="125">
        <v>44228</v>
      </c>
      <c r="W66" s="123">
        <f t="shared" si="24"/>
        <v>44258</v>
      </c>
      <c r="X66" s="56" t="s">
        <v>44</v>
      </c>
      <c r="Y66" s="56" t="s">
        <v>44</v>
      </c>
      <c r="Z66" s="56" t="s">
        <v>44</v>
      </c>
      <c r="AA66" s="56" t="s">
        <v>44</v>
      </c>
      <c r="AB66" s="51" t="str">
        <f t="shared" si="28"/>
        <v xml:space="preserve">Аренда аварийно-бригадных автомобилей с экипажем </v>
      </c>
      <c r="AC66" s="56" t="s">
        <v>40</v>
      </c>
      <c r="AD66" s="51">
        <v>796</v>
      </c>
      <c r="AE66" s="51" t="s">
        <v>41</v>
      </c>
      <c r="AF66" s="49">
        <v>3</v>
      </c>
      <c r="AG66" s="49">
        <v>97000000000</v>
      </c>
      <c r="AH66" s="56" t="s">
        <v>42</v>
      </c>
      <c r="AI66" s="57">
        <f t="shared" si="29"/>
        <v>44278</v>
      </c>
      <c r="AJ66" s="159">
        <v>44317</v>
      </c>
      <c r="AK66" s="57">
        <v>44561</v>
      </c>
      <c r="AL66" s="50">
        <v>2021</v>
      </c>
      <c r="AM66" s="172" t="s">
        <v>44</v>
      </c>
      <c r="AN66" s="172"/>
      <c r="AO66" s="172"/>
      <c r="AP66" s="172"/>
      <c r="AQ66" s="172"/>
      <c r="AR66" s="172"/>
      <c r="AS66" s="172"/>
      <c r="AT66" s="172"/>
      <c r="AU66" s="172"/>
      <c r="AV66" s="172"/>
      <c r="AW66" s="51" t="s">
        <v>229</v>
      </c>
    </row>
    <row r="67" spans="1:49" s="24" customFormat="1" ht="41.25" customHeight="1" x14ac:dyDescent="0.25">
      <c r="A67" s="49">
        <v>7</v>
      </c>
      <c r="B67" s="50">
        <v>2117</v>
      </c>
      <c r="C67" s="49" t="s">
        <v>89</v>
      </c>
      <c r="D67" s="50" t="s">
        <v>114</v>
      </c>
      <c r="E67" s="49" t="s">
        <v>47</v>
      </c>
      <c r="F67" s="50">
        <v>8</v>
      </c>
      <c r="G67" s="56" t="s">
        <v>228</v>
      </c>
      <c r="H67" s="49" t="s">
        <v>193</v>
      </c>
      <c r="I67" s="49" t="s">
        <v>194</v>
      </c>
      <c r="J67" s="50" t="s">
        <v>101</v>
      </c>
      <c r="K67" s="50"/>
      <c r="L67" s="50"/>
      <c r="M67" s="49" t="s">
        <v>48</v>
      </c>
      <c r="N67" s="51" t="s">
        <v>104</v>
      </c>
      <c r="O67" s="56"/>
      <c r="P67" s="56"/>
      <c r="Q67" s="153">
        <f t="shared" si="23"/>
        <v>600.06570999999997</v>
      </c>
      <c r="R67" s="135">
        <v>720.07884999999999</v>
      </c>
      <c r="S67" s="55" t="s">
        <v>206</v>
      </c>
      <c r="T67" s="49" t="s">
        <v>89</v>
      </c>
      <c r="U67" s="50" t="s">
        <v>115</v>
      </c>
      <c r="V67" s="125">
        <v>44228</v>
      </c>
      <c r="W67" s="123">
        <f t="shared" si="24"/>
        <v>44258</v>
      </c>
      <c r="X67" s="56" t="s">
        <v>44</v>
      </c>
      <c r="Y67" s="56" t="s">
        <v>44</v>
      </c>
      <c r="Z67" s="56" t="s">
        <v>44</v>
      </c>
      <c r="AA67" s="56" t="s">
        <v>44</v>
      </c>
      <c r="AB67" s="51" t="str">
        <f t="shared" ref="AB67:AB71" si="30">G67</f>
        <v xml:space="preserve">Аренда аварийно-бригадных автомобилей с экипажем </v>
      </c>
      <c r="AC67" s="56" t="s">
        <v>40</v>
      </c>
      <c r="AD67" s="51">
        <v>796</v>
      </c>
      <c r="AE67" s="51" t="s">
        <v>41</v>
      </c>
      <c r="AF67" s="49">
        <v>3</v>
      </c>
      <c r="AG67" s="49">
        <v>97000000000</v>
      </c>
      <c r="AH67" s="56" t="s">
        <v>42</v>
      </c>
      <c r="AI67" s="57">
        <f t="shared" ref="AI67:AI71" si="31">W67+20</f>
        <v>44278</v>
      </c>
      <c r="AJ67" s="159">
        <v>44317</v>
      </c>
      <c r="AK67" s="57">
        <v>44561</v>
      </c>
      <c r="AL67" s="50">
        <v>2021</v>
      </c>
      <c r="AM67" s="172" t="s">
        <v>44</v>
      </c>
      <c r="AN67" s="172"/>
      <c r="AO67" s="172"/>
      <c r="AP67" s="172"/>
      <c r="AQ67" s="172"/>
      <c r="AR67" s="172"/>
      <c r="AS67" s="172"/>
      <c r="AT67" s="172"/>
      <c r="AU67" s="172"/>
      <c r="AV67" s="172"/>
      <c r="AW67" s="51" t="s">
        <v>229</v>
      </c>
    </row>
    <row r="68" spans="1:49" s="24" customFormat="1" ht="41.25" customHeight="1" x14ac:dyDescent="0.25">
      <c r="A68" s="49">
        <v>7</v>
      </c>
      <c r="B68" s="50">
        <v>2117</v>
      </c>
      <c r="C68" s="49" t="s">
        <v>89</v>
      </c>
      <c r="D68" s="50" t="s">
        <v>114</v>
      </c>
      <c r="E68" s="49" t="s">
        <v>47</v>
      </c>
      <c r="F68" s="50">
        <v>9</v>
      </c>
      <c r="G68" s="56" t="s">
        <v>228</v>
      </c>
      <c r="H68" s="49" t="s">
        <v>193</v>
      </c>
      <c r="I68" s="49" t="s">
        <v>194</v>
      </c>
      <c r="J68" s="50" t="s">
        <v>101</v>
      </c>
      <c r="K68" s="50"/>
      <c r="L68" s="50"/>
      <c r="M68" s="49" t="s">
        <v>48</v>
      </c>
      <c r="N68" s="51" t="s">
        <v>104</v>
      </c>
      <c r="O68" s="56"/>
      <c r="P68" s="56"/>
      <c r="Q68" s="153">
        <f t="shared" si="23"/>
        <v>600.06570999999997</v>
      </c>
      <c r="R68" s="135">
        <v>720.07884999999999</v>
      </c>
      <c r="S68" s="55" t="s">
        <v>206</v>
      </c>
      <c r="T68" s="49" t="s">
        <v>89</v>
      </c>
      <c r="U68" s="50" t="s">
        <v>115</v>
      </c>
      <c r="V68" s="125">
        <v>44228</v>
      </c>
      <c r="W68" s="123">
        <f t="shared" si="24"/>
        <v>44258</v>
      </c>
      <c r="X68" s="56" t="s">
        <v>44</v>
      </c>
      <c r="Y68" s="56" t="s">
        <v>44</v>
      </c>
      <c r="Z68" s="56" t="s">
        <v>44</v>
      </c>
      <c r="AA68" s="56" t="s">
        <v>44</v>
      </c>
      <c r="AB68" s="51" t="str">
        <f t="shared" si="30"/>
        <v xml:space="preserve">Аренда аварийно-бригадных автомобилей с экипажем </v>
      </c>
      <c r="AC68" s="56" t="s">
        <v>40</v>
      </c>
      <c r="AD68" s="51">
        <v>796</v>
      </c>
      <c r="AE68" s="51" t="s">
        <v>41</v>
      </c>
      <c r="AF68" s="49">
        <v>3</v>
      </c>
      <c r="AG68" s="49">
        <v>97000000000</v>
      </c>
      <c r="AH68" s="56" t="s">
        <v>42</v>
      </c>
      <c r="AI68" s="57">
        <f t="shared" si="31"/>
        <v>44278</v>
      </c>
      <c r="AJ68" s="159">
        <v>44317</v>
      </c>
      <c r="AK68" s="57">
        <v>44561</v>
      </c>
      <c r="AL68" s="50">
        <v>2021</v>
      </c>
      <c r="AM68" s="172" t="s">
        <v>44</v>
      </c>
      <c r="AN68" s="172"/>
      <c r="AO68" s="172"/>
      <c r="AP68" s="172"/>
      <c r="AQ68" s="172"/>
      <c r="AR68" s="172"/>
      <c r="AS68" s="172"/>
      <c r="AT68" s="172"/>
      <c r="AU68" s="172"/>
      <c r="AV68" s="172"/>
      <c r="AW68" s="51" t="s">
        <v>229</v>
      </c>
    </row>
    <row r="69" spans="1:49" s="24" customFormat="1" ht="41.25" customHeight="1" x14ac:dyDescent="0.25">
      <c r="A69" s="49">
        <v>7</v>
      </c>
      <c r="B69" s="50">
        <v>2117</v>
      </c>
      <c r="C69" s="49" t="s">
        <v>89</v>
      </c>
      <c r="D69" s="50" t="s">
        <v>114</v>
      </c>
      <c r="E69" s="49" t="s">
        <v>47</v>
      </c>
      <c r="F69" s="50">
        <v>10</v>
      </c>
      <c r="G69" s="56" t="s">
        <v>228</v>
      </c>
      <c r="H69" s="49" t="s">
        <v>193</v>
      </c>
      <c r="I69" s="49" t="s">
        <v>194</v>
      </c>
      <c r="J69" s="50" t="s">
        <v>101</v>
      </c>
      <c r="K69" s="50"/>
      <c r="L69" s="50"/>
      <c r="M69" s="49" t="s">
        <v>48</v>
      </c>
      <c r="N69" s="51" t="s">
        <v>104</v>
      </c>
      <c r="O69" s="56"/>
      <c r="P69" s="56"/>
      <c r="Q69" s="153">
        <f t="shared" si="23"/>
        <v>600.06570999999997</v>
      </c>
      <c r="R69" s="135">
        <v>720.07884999999999</v>
      </c>
      <c r="S69" s="55" t="s">
        <v>206</v>
      </c>
      <c r="T69" s="49" t="s">
        <v>89</v>
      </c>
      <c r="U69" s="50" t="s">
        <v>115</v>
      </c>
      <c r="V69" s="125">
        <v>44228</v>
      </c>
      <c r="W69" s="123">
        <f t="shared" si="24"/>
        <v>44258</v>
      </c>
      <c r="X69" s="56" t="s">
        <v>44</v>
      </c>
      <c r="Y69" s="56" t="s">
        <v>44</v>
      </c>
      <c r="Z69" s="56" t="s">
        <v>44</v>
      </c>
      <c r="AA69" s="56" t="s">
        <v>44</v>
      </c>
      <c r="AB69" s="51" t="str">
        <f t="shared" si="30"/>
        <v xml:space="preserve">Аренда аварийно-бригадных автомобилей с экипажем </v>
      </c>
      <c r="AC69" s="56" t="s">
        <v>40</v>
      </c>
      <c r="AD69" s="51">
        <v>796</v>
      </c>
      <c r="AE69" s="51" t="s">
        <v>41</v>
      </c>
      <c r="AF69" s="49">
        <v>3</v>
      </c>
      <c r="AG69" s="49">
        <v>97000000000</v>
      </c>
      <c r="AH69" s="56" t="s">
        <v>42</v>
      </c>
      <c r="AI69" s="57">
        <f t="shared" si="31"/>
        <v>44278</v>
      </c>
      <c r="AJ69" s="159">
        <v>44317</v>
      </c>
      <c r="AK69" s="57">
        <v>44561</v>
      </c>
      <c r="AL69" s="50">
        <v>2021</v>
      </c>
      <c r="AM69" s="172" t="s">
        <v>44</v>
      </c>
      <c r="AN69" s="172"/>
      <c r="AO69" s="172"/>
      <c r="AP69" s="172"/>
      <c r="AQ69" s="172"/>
      <c r="AR69" s="172"/>
      <c r="AS69" s="172"/>
      <c r="AT69" s="172"/>
      <c r="AU69" s="172"/>
      <c r="AV69" s="172"/>
      <c r="AW69" s="51" t="s">
        <v>229</v>
      </c>
    </row>
    <row r="70" spans="1:49" s="24" customFormat="1" ht="41.25" customHeight="1" x14ac:dyDescent="0.25">
      <c r="A70" s="49">
        <v>7</v>
      </c>
      <c r="B70" s="50">
        <v>2117</v>
      </c>
      <c r="C70" s="49" t="s">
        <v>89</v>
      </c>
      <c r="D70" s="50" t="s">
        <v>114</v>
      </c>
      <c r="E70" s="49" t="s">
        <v>47</v>
      </c>
      <c r="F70" s="50">
        <v>11</v>
      </c>
      <c r="G70" s="56" t="s">
        <v>228</v>
      </c>
      <c r="H70" s="49" t="s">
        <v>193</v>
      </c>
      <c r="I70" s="49" t="s">
        <v>194</v>
      </c>
      <c r="J70" s="50" t="s">
        <v>101</v>
      </c>
      <c r="K70" s="50"/>
      <c r="L70" s="50"/>
      <c r="M70" s="49" t="s">
        <v>48</v>
      </c>
      <c r="N70" s="51" t="s">
        <v>104</v>
      </c>
      <c r="O70" s="56"/>
      <c r="P70" s="56"/>
      <c r="Q70" s="153">
        <f t="shared" si="23"/>
        <v>600.06570999999997</v>
      </c>
      <c r="R70" s="135">
        <v>720.07884999999999</v>
      </c>
      <c r="S70" s="55" t="s">
        <v>206</v>
      </c>
      <c r="T70" s="49" t="s">
        <v>89</v>
      </c>
      <c r="U70" s="50" t="s">
        <v>115</v>
      </c>
      <c r="V70" s="125">
        <v>44228</v>
      </c>
      <c r="W70" s="123">
        <f t="shared" si="24"/>
        <v>44258</v>
      </c>
      <c r="X70" s="56" t="s">
        <v>44</v>
      </c>
      <c r="Y70" s="56" t="s">
        <v>44</v>
      </c>
      <c r="Z70" s="56" t="s">
        <v>44</v>
      </c>
      <c r="AA70" s="56" t="s">
        <v>44</v>
      </c>
      <c r="AB70" s="51" t="str">
        <f t="shared" si="30"/>
        <v xml:space="preserve">Аренда аварийно-бригадных автомобилей с экипажем </v>
      </c>
      <c r="AC70" s="56" t="s">
        <v>40</v>
      </c>
      <c r="AD70" s="51">
        <v>796</v>
      </c>
      <c r="AE70" s="51" t="s">
        <v>41</v>
      </c>
      <c r="AF70" s="49">
        <v>3</v>
      </c>
      <c r="AG70" s="49">
        <v>97000000000</v>
      </c>
      <c r="AH70" s="56" t="s">
        <v>42</v>
      </c>
      <c r="AI70" s="57">
        <f t="shared" si="31"/>
        <v>44278</v>
      </c>
      <c r="AJ70" s="159">
        <v>44317</v>
      </c>
      <c r="AK70" s="57">
        <v>44561</v>
      </c>
      <c r="AL70" s="50">
        <v>2021</v>
      </c>
      <c r="AM70" s="172" t="s">
        <v>44</v>
      </c>
      <c r="AN70" s="172"/>
      <c r="AO70" s="172"/>
      <c r="AP70" s="172"/>
      <c r="AQ70" s="172"/>
      <c r="AR70" s="172"/>
      <c r="AS70" s="172"/>
      <c r="AT70" s="172"/>
      <c r="AU70" s="172"/>
      <c r="AV70" s="172"/>
      <c r="AW70" s="51" t="s">
        <v>229</v>
      </c>
    </row>
    <row r="71" spans="1:49" s="24" customFormat="1" ht="41.25" customHeight="1" x14ac:dyDescent="0.25">
      <c r="A71" s="49">
        <v>7</v>
      </c>
      <c r="B71" s="50">
        <v>2117</v>
      </c>
      <c r="C71" s="49" t="s">
        <v>89</v>
      </c>
      <c r="D71" s="50" t="s">
        <v>114</v>
      </c>
      <c r="E71" s="49" t="s">
        <v>47</v>
      </c>
      <c r="F71" s="50">
        <v>12</v>
      </c>
      <c r="G71" s="56" t="s">
        <v>228</v>
      </c>
      <c r="H71" s="49" t="s">
        <v>193</v>
      </c>
      <c r="I71" s="49" t="s">
        <v>194</v>
      </c>
      <c r="J71" s="50" t="s">
        <v>101</v>
      </c>
      <c r="K71" s="50"/>
      <c r="L71" s="50"/>
      <c r="M71" s="49" t="s">
        <v>48</v>
      </c>
      <c r="N71" s="51" t="s">
        <v>104</v>
      </c>
      <c r="O71" s="56"/>
      <c r="P71" s="56"/>
      <c r="Q71" s="153">
        <f t="shared" si="23"/>
        <v>600.06570999999997</v>
      </c>
      <c r="R71" s="135">
        <v>720.07884999999999</v>
      </c>
      <c r="S71" s="55" t="s">
        <v>206</v>
      </c>
      <c r="T71" s="49" t="s">
        <v>89</v>
      </c>
      <c r="U71" s="50" t="s">
        <v>115</v>
      </c>
      <c r="V71" s="125">
        <v>44228</v>
      </c>
      <c r="W71" s="123">
        <f t="shared" si="24"/>
        <v>44258</v>
      </c>
      <c r="X71" s="56" t="s">
        <v>44</v>
      </c>
      <c r="Y71" s="56" t="s">
        <v>44</v>
      </c>
      <c r="Z71" s="56" t="s">
        <v>44</v>
      </c>
      <c r="AA71" s="56" t="s">
        <v>44</v>
      </c>
      <c r="AB71" s="51" t="str">
        <f t="shared" si="30"/>
        <v xml:space="preserve">Аренда аварийно-бригадных автомобилей с экипажем </v>
      </c>
      <c r="AC71" s="56" t="s">
        <v>40</v>
      </c>
      <c r="AD71" s="51">
        <v>796</v>
      </c>
      <c r="AE71" s="51" t="s">
        <v>41</v>
      </c>
      <c r="AF71" s="49">
        <v>3</v>
      </c>
      <c r="AG71" s="49">
        <v>97000000000</v>
      </c>
      <c r="AH71" s="56" t="s">
        <v>42</v>
      </c>
      <c r="AI71" s="57">
        <f t="shared" si="31"/>
        <v>44278</v>
      </c>
      <c r="AJ71" s="159">
        <v>44317</v>
      </c>
      <c r="AK71" s="57">
        <v>44561</v>
      </c>
      <c r="AL71" s="50">
        <v>2021</v>
      </c>
      <c r="AM71" s="172" t="s">
        <v>44</v>
      </c>
      <c r="AN71" s="172"/>
      <c r="AO71" s="172"/>
      <c r="AP71" s="172"/>
      <c r="AQ71" s="172"/>
      <c r="AR71" s="172"/>
      <c r="AS71" s="172"/>
      <c r="AT71" s="172"/>
      <c r="AU71" s="172"/>
      <c r="AV71" s="172"/>
      <c r="AW71" s="51" t="s">
        <v>229</v>
      </c>
    </row>
    <row r="72" spans="1:49" s="24" customFormat="1" ht="41.25" customHeight="1" x14ac:dyDescent="0.25">
      <c r="A72" s="49">
        <v>7</v>
      </c>
      <c r="B72" s="50">
        <v>2117</v>
      </c>
      <c r="C72" s="49" t="s">
        <v>89</v>
      </c>
      <c r="D72" s="50" t="s">
        <v>114</v>
      </c>
      <c r="E72" s="49" t="s">
        <v>47</v>
      </c>
      <c r="F72" s="50">
        <v>13</v>
      </c>
      <c r="G72" s="56" t="s">
        <v>231</v>
      </c>
      <c r="H72" s="49" t="s">
        <v>193</v>
      </c>
      <c r="I72" s="49" t="s">
        <v>194</v>
      </c>
      <c r="J72" s="50" t="s">
        <v>101</v>
      </c>
      <c r="K72" s="50"/>
      <c r="L72" s="50"/>
      <c r="M72" s="49" t="s">
        <v>48</v>
      </c>
      <c r="N72" s="51" t="s">
        <v>104</v>
      </c>
      <c r="O72" s="56"/>
      <c r="P72" s="56"/>
      <c r="Q72" s="153">
        <f t="shared" si="23"/>
        <v>300.55399999999997</v>
      </c>
      <c r="R72" s="135">
        <v>360.66480000000001</v>
      </c>
      <c r="S72" s="55" t="s">
        <v>206</v>
      </c>
      <c r="T72" s="49" t="s">
        <v>89</v>
      </c>
      <c r="U72" s="50" t="s">
        <v>115</v>
      </c>
      <c r="V72" s="125">
        <v>44256</v>
      </c>
      <c r="W72" s="123">
        <f t="shared" si="24"/>
        <v>44286</v>
      </c>
      <c r="X72" s="56" t="s">
        <v>44</v>
      </c>
      <c r="Y72" s="56" t="s">
        <v>44</v>
      </c>
      <c r="Z72" s="56" t="s">
        <v>44</v>
      </c>
      <c r="AA72" s="56" t="s">
        <v>44</v>
      </c>
      <c r="AB72" s="51" t="str">
        <f t="shared" ref="AB72" si="32">G72</f>
        <v>Аренда грузовых автомобилей с экипажем</v>
      </c>
      <c r="AC72" s="56" t="s">
        <v>40</v>
      </c>
      <c r="AD72" s="51">
        <v>796</v>
      </c>
      <c r="AE72" s="51" t="s">
        <v>41</v>
      </c>
      <c r="AF72" s="49">
        <v>4</v>
      </c>
      <c r="AG72" s="49">
        <v>97000000000</v>
      </c>
      <c r="AH72" s="56" t="s">
        <v>42</v>
      </c>
      <c r="AI72" s="57">
        <f t="shared" ref="AI72" si="33">W72+20</f>
        <v>44306</v>
      </c>
      <c r="AJ72" s="159">
        <v>44317</v>
      </c>
      <c r="AK72" s="57">
        <v>44561</v>
      </c>
      <c r="AL72" s="50">
        <v>2021</v>
      </c>
      <c r="AM72" s="172" t="s">
        <v>44</v>
      </c>
      <c r="AN72" s="172"/>
      <c r="AO72" s="172"/>
      <c r="AP72" s="172"/>
      <c r="AQ72" s="172"/>
      <c r="AR72" s="172"/>
      <c r="AS72" s="172"/>
      <c r="AT72" s="172"/>
      <c r="AU72" s="172"/>
      <c r="AV72" s="172"/>
      <c r="AW72" s="51" t="s">
        <v>230</v>
      </c>
    </row>
    <row r="73" spans="1:49" s="24" customFormat="1" ht="41.25" customHeight="1" x14ac:dyDescent="0.25">
      <c r="A73" s="49">
        <v>7</v>
      </c>
      <c r="B73" s="50">
        <v>2117</v>
      </c>
      <c r="C73" s="49" t="s">
        <v>89</v>
      </c>
      <c r="D73" s="50" t="s">
        <v>114</v>
      </c>
      <c r="E73" s="49" t="s">
        <v>47</v>
      </c>
      <c r="F73" s="50">
        <v>14</v>
      </c>
      <c r="G73" s="56" t="s">
        <v>231</v>
      </c>
      <c r="H73" s="49" t="s">
        <v>193</v>
      </c>
      <c r="I73" s="49" t="s">
        <v>194</v>
      </c>
      <c r="J73" s="50" t="s">
        <v>101</v>
      </c>
      <c r="K73" s="50"/>
      <c r="L73" s="50"/>
      <c r="M73" s="49" t="s">
        <v>48</v>
      </c>
      <c r="N73" s="51" t="s">
        <v>104</v>
      </c>
      <c r="O73" s="56"/>
      <c r="P73" s="56"/>
      <c r="Q73" s="153">
        <f t="shared" ref="Q73:Q74" si="34">ROUND(R73/1.2,5)</f>
        <v>301.25439999999998</v>
      </c>
      <c r="R73" s="135">
        <v>361.50528000000003</v>
      </c>
      <c r="S73" s="55" t="s">
        <v>206</v>
      </c>
      <c r="T73" s="49" t="s">
        <v>89</v>
      </c>
      <c r="U73" s="50" t="s">
        <v>115</v>
      </c>
      <c r="V73" s="125">
        <v>44256</v>
      </c>
      <c r="W73" s="123">
        <f t="shared" ref="W73" si="35">V73+30</f>
        <v>44286</v>
      </c>
      <c r="X73" s="56" t="s">
        <v>44</v>
      </c>
      <c r="Y73" s="56" t="s">
        <v>44</v>
      </c>
      <c r="Z73" s="56" t="s">
        <v>44</v>
      </c>
      <c r="AA73" s="56" t="s">
        <v>44</v>
      </c>
      <c r="AB73" s="51" t="str">
        <f t="shared" ref="AB73" si="36">G73</f>
        <v>Аренда грузовых автомобилей с экипажем</v>
      </c>
      <c r="AC73" s="56" t="s">
        <v>40</v>
      </c>
      <c r="AD73" s="51">
        <v>796</v>
      </c>
      <c r="AE73" s="51" t="s">
        <v>41</v>
      </c>
      <c r="AF73" s="49">
        <v>2</v>
      </c>
      <c r="AG73" s="49">
        <v>97000000000</v>
      </c>
      <c r="AH73" s="56" t="s">
        <v>42</v>
      </c>
      <c r="AI73" s="57">
        <f t="shared" ref="AI73" si="37">W73+20</f>
        <v>44306</v>
      </c>
      <c r="AJ73" s="159">
        <v>44317</v>
      </c>
      <c r="AK73" s="57">
        <v>44561</v>
      </c>
      <c r="AL73" s="50">
        <v>2021</v>
      </c>
      <c r="AM73" s="172" t="s">
        <v>44</v>
      </c>
      <c r="AN73" s="172"/>
      <c r="AO73" s="172"/>
      <c r="AP73" s="172"/>
      <c r="AQ73" s="172"/>
      <c r="AR73" s="172"/>
      <c r="AS73" s="172"/>
      <c r="AT73" s="172"/>
      <c r="AU73" s="172"/>
      <c r="AV73" s="172"/>
      <c r="AW73" s="51" t="s">
        <v>232</v>
      </c>
    </row>
    <row r="74" spans="1:49" s="24" customFormat="1" ht="41.25" customHeight="1" x14ac:dyDescent="0.25">
      <c r="A74" s="49">
        <v>7</v>
      </c>
      <c r="B74" s="50">
        <v>2117</v>
      </c>
      <c r="C74" s="49" t="s">
        <v>89</v>
      </c>
      <c r="D74" s="50" t="s">
        <v>114</v>
      </c>
      <c r="E74" s="49" t="s">
        <v>47</v>
      </c>
      <c r="F74" s="50">
        <v>15</v>
      </c>
      <c r="G74" s="56" t="s">
        <v>233</v>
      </c>
      <c r="H74" s="49">
        <v>43.99</v>
      </c>
      <c r="I74" s="49" t="s">
        <v>234</v>
      </c>
      <c r="J74" s="50" t="s">
        <v>101</v>
      </c>
      <c r="K74" s="50"/>
      <c r="L74" s="50"/>
      <c r="M74" s="49" t="s">
        <v>48</v>
      </c>
      <c r="N74" s="51" t="s">
        <v>104</v>
      </c>
      <c r="O74" s="56"/>
      <c r="P74" s="56"/>
      <c r="Q74" s="153">
        <f t="shared" si="34"/>
        <v>608.59513000000004</v>
      </c>
      <c r="R74" s="135">
        <v>730.31416000000002</v>
      </c>
      <c r="S74" s="55" t="s">
        <v>206</v>
      </c>
      <c r="T74" s="49" t="s">
        <v>89</v>
      </c>
      <c r="U74" s="50" t="s">
        <v>115</v>
      </c>
      <c r="V74" s="125">
        <v>44256</v>
      </c>
      <c r="W74" s="123">
        <f t="shared" ref="W74" si="38">V74+30</f>
        <v>44286</v>
      </c>
      <c r="X74" s="56" t="s">
        <v>44</v>
      </c>
      <c r="Y74" s="56" t="s">
        <v>44</v>
      </c>
      <c r="Z74" s="56" t="s">
        <v>44</v>
      </c>
      <c r="AA74" s="56" t="s">
        <v>44</v>
      </c>
      <c r="AB74" s="51" t="str">
        <f t="shared" ref="AB74" si="39">G74</f>
        <v>Аренда грузоподъемной техники с экипажем</v>
      </c>
      <c r="AC74" s="56" t="s">
        <v>40</v>
      </c>
      <c r="AD74" s="51">
        <v>796</v>
      </c>
      <c r="AE74" s="51" t="s">
        <v>41</v>
      </c>
      <c r="AF74" s="49">
        <v>3</v>
      </c>
      <c r="AG74" s="49">
        <v>97000000000</v>
      </c>
      <c r="AH74" s="56" t="s">
        <v>42</v>
      </c>
      <c r="AI74" s="57">
        <f t="shared" ref="AI74" si="40">W74+20</f>
        <v>44306</v>
      </c>
      <c r="AJ74" s="159">
        <v>44317</v>
      </c>
      <c r="AK74" s="57">
        <v>44561</v>
      </c>
      <c r="AL74" s="50">
        <v>2021</v>
      </c>
      <c r="AM74" s="172" t="s">
        <v>44</v>
      </c>
      <c r="AN74" s="172"/>
      <c r="AO74" s="172"/>
      <c r="AP74" s="172"/>
      <c r="AQ74" s="172"/>
      <c r="AR74" s="172"/>
      <c r="AS74" s="172"/>
      <c r="AT74" s="172"/>
      <c r="AU74" s="172"/>
      <c r="AV74" s="172"/>
      <c r="AW74" s="51"/>
    </row>
    <row r="75" spans="1:49" s="24" customFormat="1" ht="41.25" customHeight="1" x14ac:dyDescent="0.25">
      <c r="A75" s="49">
        <v>7</v>
      </c>
      <c r="B75" s="50">
        <v>2117</v>
      </c>
      <c r="C75" s="49" t="s">
        <v>89</v>
      </c>
      <c r="D75" s="50" t="s">
        <v>114</v>
      </c>
      <c r="E75" s="49" t="s">
        <v>47</v>
      </c>
      <c r="F75" s="50">
        <v>16</v>
      </c>
      <c r="G75" s="56" t="s">
        <v>235</v>
      </c>
      <c r="H75" s="49">
        <v>43.99</v>
      </c>
      <c r="I75" s="49" t="s">
        <v>234</v>
      </c>
      <c r="J75" s="50" t="s">
        <v>101</v>
      </c>
      <c r="K75" s="50"/>
      <c r="L75" s="50"/>
      <c r="M75" s="49" t="s">
        <v>48</v>
      </c>
      <c r="N75" s="51" t="s">
        <v>104</v>
      </c>
      <c r="O75" s="56"/>
      <c r="P75" s="56"/>
      <c r="Q75" s="153">
        <f t="shared" ref="Q75" si="41">ROUND(R75/1.2,5)</f>
        <v>1022.893</v>
      </c>
      <c r="R75" s="135">
        <v>1227.4716000000001</v>
      </c>
      <c r="S75" s="55" t="s">
        <v>206</v>
      </c>
      <c r="T75" s="49" t="s">
        <v>89</v>
      </c>
      <c r="U75" s="50" t="s">
        <v>115</v>
      </c>
      <c r="V75" s="125">
        <v>44256</v>
      </c>
      <c r="W75" s="123">
        <f t="shared" ref="W75" si="42">V75+30</f>
        <v>44286</v>
      </c>
      <c r="X75" s="56" t="s">
        <v>44</v>
      </c>
      <c r="Y75" s="56" t="s">
        <v>44</v>
      </c>
      <c r="Z75" s="56" t="s">
        <v>44</v>
      </c>
      <c r="AA75" s="56" t="s">
        <v>44</v>
      </c>
      <c r="AB75" s="51" t="str">
        <f t="shared" ref="AB75" si="43">G75</f>
        <v>Аренда землеройной техники с экипажем</v>
      </c>
      <c r="AC75" s="56" t="s">
        <v>40</v>
      </c>
      <c r="AD75" s="51">
        <v>796</v>
      </c>
      <c r="AE75" s="51" t="s">
        <v>41</v>
      </c>
      <c r="AF75" s="49">
        <v>3</v>
      </c>
      <c r="AG75" s="49">
        <v>97000000000</v>
      </c>
      <c r="AH75" s="56" t="s">
        <v>42</v>
      </c>
      <c r="AI75" s="57">
        <f t="shared" ref="AI75" si="44">W75+20</f>
        <v>44306</v>
      </c>
      <c r="AJ75" s="159">
        <v>44317</v>
      </c>
      <c r="AK75" s="57">
        <v>44561</v>
      </c>
      <c r="AL75" s="50">
        <v>2021</v>
      </c>
      <c r="AM75" s="172" t="s">
        <v>44</v>
      </c>
      <c r="AN75" s="172"/>
      <c r="AO75" s="172"/>
      <c r="AP75" s="172"/>
      <c r="AQ75" s="172"/>
      <c r="AR75" s="172"/>
      <c r="AS75" s="172"/>
      <c r="AT75" s="172"/>
      <c r="AU75" s="172"/>
      <c r="AV75" s="172"/>
      <c r="AW75" s="51"/>
    </row>
    <row r="76" spans="1:49" s="24" customFormat="1" ht="41.25" customHeight="1" x14ac:dyDescent="0.25">
      <c r="A76" s="49">
        <v>7</v>
      </c>
      <c r="B76" s="50">
        <v>2117</v>
      </c>
      <c r="C76" s="49" t="s">
        <v>89</v>
      </c>
      <c r="D76" s="50" t="s">
        <v>114</v>
      </c>
      <c r="E76" s="49" t="s">
        <v>47</v>
      </c>
      <c r="F76" s="50">
        <v>17</v>
      </c>
      <c r="G76" s="56" t="s">
        <v>236</v>
      </c>
      <c r="H76" s="49">
        <v>43.99</v>
      </c>
      <c r="I76" s="49" t="s">
        <v>234</v>
      </c>
      <c r="J76" s="50" t="s">
        <v>101</v>
      </c>
      <c r="K76" s="50"/>
      <c r="L76" s="50"/>
      <c r="M76" s="49" t="s">
        <v>48</v>
      </c>
      <c r="N76" s="51" t="s">
        <v>104</v>
      </c>
      <c r="O76" s="56"/>
      <c r="P76" s="56"/>
      <c r="Q76" s="153">
        <f t="shared" ref="Q76" si="45">ROUND(R76/1.2,5)</f>
        <v>133.488</v>
      </c>
      <c r="R76" s="135">
        <v>160.18559999999999</v>
      </c>
      <c r="S76" s="55" t="s">
        <v>206</v>
      </c>
      <c r="T76" s="49" t="s">
        <v>89</v>
      </c>
      <c r="U76" s="50" t="s">
        <v>115</v>
      </c>
      <c r="V76" s="125">
        <v>44256</v>
      </c>
      <c r="W76" s="123">
        <f t="shared" ref="W76" si="46">V76+30</f>
        <v>44286</v>
      </c>
      <c r="X76" s="56" t="s">
        <v>44</v>
      </c>
      <c r="Y76" s="56" t="s">
        <v>44</v>
      </c>
      <c r="Z76" s="56" t="s">
        <v>44</v>
      </c>
      <c r="AA76" s="56" t="s">
        <v>44</v>
      </c>
      <c r="AB76" s="51" t="str">
        <f t="shared" ref="AB76" si="47">G76</f>
        <v>Аренда тракторов с экипажем</v>
      </c>
      <c r="AC76" s="56" t="s">
        <v>40</v>
      </c>
      <c r="AD76" s="51">
        <v>796</v>
      </c>
      <c r="AE76" s="51" t="s">
        <v>41</v>
      </c>
      <c r="AF76" s="49">
        <v>2</v>
      </c>
      <c r="AG76" s="49">
        <v>97000000000</v>
      </c>
      <c r="AH76" s="56" t="s">
        <v>42</v>
      </c>
      <c r="AI76" s="57">
        <f t="shared" ref="AI76" si="48">W76+20</f>
        <v>44306</v>
      </c>
      <c r="AJ76" s="159">
        <v>44317</v>
      </c>
      <c r="AK76" s="57">
        <v>44561</v>
      </c>
      <c r="AL76" s="50">
        <v>2021</v>
      </c>
      <c r="AM76" s="172" t="s">
        <v>44</v>
      </c>
      <c r="AN76" s="172"/>
      <c r="AO76" s="172"/>
      <c r="AP76" s="172"/>
      <c r="AQ76" s="172"/>
      <c r="AR76" s="172"/>
      <c r="AS76" s="172"/>
      <c r="AT76" s="172"/>
      <c r="AU76" s="172"/>
      <c r="AV76" s="172"/>
      <c r="AW76" s="51"/>
    </row>
    <row r="77" spans="1:49" s="24" customFormat="1" ht="41.25" customHeight="1" x14ac:dyDescent="0.25">
      <c r="A77" s="49">
        <v>7</v>
      </c>
      <c r="B77" s="50">
        <v>2117</v>
      </c>
      <c r="C77" s="49" t="s">
        <v>89</v>
      </c>
      <c r="D77" s="50" t="s">
        <v>114</v>
      </c>
      <c r="E77" s="49" t="s">
        <v>47</v>
      </c>
      <c r="F77" s="50">
        <v>18</v>
      </c>
      <c r="G77" s="56" t="s">
        <v>236</v>
      </c>
      <c r="H77" s="49">
        <v>43.99</v>
      </c>
      <c r="I77" s="49" t="s">
        <v>234</v>
      </c>
      <c r="J77" s="50" t="s">
        <v>101</v>
      </c>
      <c r="K77" s="50"/>
      <c r="L77" s="50"/>
      <c r="M77" s="49" t="s">
        <v>48</v>
      </c>
      <c r="N77" s="51" t="s">
        <v>104</v>
      </c>
      <c r="O77" s="56"/>
      <c r="P77" s="56"/>
      <c r="Q77" s="153">
        <f t="shared" ref="Q77:Q78" si="49">ROUND(R77/1.2,5)</f>
        <v>133.488</v>
      </c>
      <c r="R77" s="135">
        <v>160.18559999999999</v>
      </c>
      <c r="S77" s="55" t="s">
        <v>206</v>
      </c>
      <c r="T77" s="49" t="s">
        <v>89</v>
      </c>
      <c r="U77" s="50" t="s">
        <v>115</v>
      </c>
      <c r="V77" s="125">
        <v>44256</v>
      </c>
      <c r="W77" s="123">
        <f t="shared" ref="W77:W78" si="50">V77+30</f>
        <v>44286</v>
      </c>
      <c r="X77" s="56" t="s">
        <v>44</v>
      </c>
      <c r="Y77" s="56" t="s">
        <v>44</v>
      </c>
      <c r="Z77" s="56" t="s">
        <v>44</v>
      </c>
      <c r="AA77" s="56" t="s">
        <v>44</v>
      </c>
      <c r="AB77" s="51" t="str">
        <f t="shared" ref="AB77" si="51">G77</f>
        <v>Аренда тракторов с экипажем</v>
      </c>
      <c r="AC77" s="56" t="s">
        <v>40</v>
      </c>
      <c r="AD77" s="51">
        <v>796</v>
      </c>
      <c r="AE77" s="51" t="s">
        <v>41</v>
      </c>
      <c r="AF77" s="49">
        <v>2</v>
      </c>
      <c r="AG77" s="49">
        <v>97000000000</v>
      </c>
      <c r="AH77" s="56" t="s">
        <v>42</v>
      </c>
      <c r="AI77" s="57">
        <f t="shared" ref="AI77:AI78" si="52">W77+20</f>
        <v>44306</v>
      </c>
      <c r="AJ77" s="159">
        <v>44317</v>
      </c>
      <c r="AK77" s="57">
        <v>44561</v>
      </c>
      <c r="AL77" s="50">
        <v>2021</v>
      </c>
      <c r="AM77" s="172" t="s">
        <v>44</v>
      </c>
      <c r="AN77" s="172"/>
      <c r="AO77" s="172"/>
      <c r="AP77" s="172"/>
      <c r="AQ77" s="172"/>
      <c r="AR77" s="172"/>
      <c r="AS77" s="172"/>
      <c r="AT77" s="172"/>
      <c r="AU77" s="172"/>
      <c r="AV77" s="172"/>
      <c r="AW77" s="51"/>
    </row>
    <row r="78" spans="1:49" s="25" customFormat="1" ht="39" customHeight="1" x14ac:dyDescent="0.25">
      <c r="A78" s="49">
        <v>7</v>
      </c>
      <c r="B78" s="50">
        <v>2117</v>
      </c>
      <c r="C78" s="49" t="s">
        <v>89</v>
      </c>
      <c r="D78" s="50" t="s">
        <v>241</v>
      </c>
      <c r="E78" s="49" t="s">
        <v>47</v>
      </c>
      <c r="F78" s="50">
        <v>19</v>
      </c>
      <c r="G78" s="51" t="s">
        <v>238</v>
      </c>
      <c r="H78" s="53" t="s">
        <v>239</v>
      </c>
      <c r="I78" s="51" t="s">
        <v>240</v>
      </c>
      <c r="J78" s="50" t="s">
        <v>101</v>
      </c>
      <c r="K78" s="50"/>
      <c r="L78" s="50"/>
      <c r="M78" s="49" t="s">
        <v>48</v>
      </c>
      <c r="N78" s="51" t="s">
        <v>104</v>
      </c>
      <c r="O78" s="51"/>
      <c r="P78" s="51"/>
      <c r="Q78" s="153">
        <f t="shared" si="49"/>
        <v>279.13</v>
      </c>
      <c r="R78" s="153">
        <v>334.95600000000002</v>
      </c>
      <c r="S78" s="55" t="s">
        <v>206</v>
      </c>
      <c r="T78" s="49" t="s">
        <v>89</v>
      </c>
      <c r="U78" s="50" t="s">
        <v>115</v>
      </c>
      <c r="V78" s="122">
        <v>44317</v>
      </c>
      <c r="W78" s="122">
        <f t="shared" si="50"/>
        <v>44347</v>
      </c>
      <c r="X78" s="56" t="s">
        <v>44</v>
      </c>
      <c r="Y78" s="56" t="s">
        <v>44</v>
      </c>
      <c r="Z78" s="56" t="s">
        <v>44</v>
      </c>
      <c r="AA78" s="56" t="s">
        <v>44</v>
      </c>
      <c r="AB78" s="51" t="str">
        <f t="shared" ref="AB78" si="53">G78</f>
        <v>Оказание услуг по специальной оценке условий труда</v>
      </c>
      <c r="AC78" s="56" t="s">
        <v>40</v>
      </c>
      <c r="AD78" s="51">
        <v>797</v>
      </c>
      <c r="AE78" s="51" t="s">
        <v>41</v>
      </c>
      <c r="AF78" s="49">
        <v>1</v>
      </c>
      <c r="AG78" s="49">
        <v>97000000000</v>
      </c>
      <c r="AH78" s="56" t="s">
        <v>42</v>
      </c>
      <c r="AI78" s="57">
        <f t="shared" si="52"/>
        <v>44367</v>
      </c>
      <c r="AJ78" s="151">
        <v>44378</v>
      </c>
      <c r="AK78" s="151">
        <f>AJ78+60</f>
        <v>44438</v>
      </c>
      <c r="AL78" s="58">
        <v>2021</v>
      </c>
      <c r="AM78" s="173" t="s">
        <v>44</v>
      </c>
      <c r="AN78" s="173"/>
      <c r="AO78" s="173"/>
      <c r="AP78" s="173"/>
      <c r="AQ78" s="173"/>
      <c r="AR78" s="173"/>
      <c r="AS78" s="173"/>
      <c r="AT78" s="173"/>
      <c r="AU78" s="173"/>
      <c r="AV78" s="173"/>
      <c r="AW78" s="164"/>
    </row>
    <row r="79" spans="1:49" s="25" customFormat="1" ht="42" customHeight="1" x14ac:dyDescent="0.25">
      <c r="A79" s="52">
        <v>7</v>
      </c>
      <c r="B79" s="50">
        <v>2117</v>
      </c>
      <c r="C79" s="51" t="s">
        <v>89</v>
      </c>
      <c r="D79" s="58" t="s">
        <v>192</v>
      </c>
      <c r="E79" s="52" t="s">
        <v>47</v>
      </c>
      <c r="F79" s="50">
        <v>20</v>
      </c>
      <c r="G79" s="51" t="s">
        <v>132</v>
      </c>
      <c r="H79" s="49" t="s">
        <v>79</v>
      </c>
      <c r="I79" s="49" t="s">
        <v>82</v>
      </c>
      <c r="J79" s="50" t="s">
        <v>101</v>
      </c>
      <c r="K79" s="50"/>
      <c r="L79" s="50"/>
      <c r="M79" s="52" t="s">
        <v>48</v>
      </c>
      <c r="N79" s="56" t="s">
        <v>129</v>
      </c>
      <c r="O79" s="56"/>
      <c r="P79" s="56"/>
      <c r="Q79" s="134">
        <f>R79</f>
        <v>957.43510000000003</v>
      </c>
      <c r="R79" s="153">
        <v>957.43510000000003</v>
      </c>
      <c r="S79" s="55" t="s">
        <v>206</v>
      </c>
      <c r="T79" s="52" t="s">
        <v>89</v>
      </c>
      <c r="U79" s="58" t="s">
        <v>115</v>
      </c>
      <c r="V79" s="154">
        <v>44291</v>
      </c>
      <c r="W79" s="154">
        <f>V79+45</f>
        <v>44336</v>
      </c>
      <c r="X79" s="56" t="s">
        <v>44</v>
      </c>
      <c r="Y79" s="56" t="s">
        <v>44</v>
      </c>
      <c r="Z79" s="56" t="s">
        <v>44</v>
      </c>
      <c r="AA79" s="56" t="s">
        <v>44</v>
      </c>
      <c r="AB79" s="51" t="str">
        <f t="shared" si="25"/>
        <v>Обязательное страхование гражданской ответственности владельцев транспортных средств (ОСАГО)</v>
      </c>
      <c r="AC79" s="56" t="s">
        <v>40</v>
      </c>
      <c r="AD79" s="52">
        <v>796</v>
      </c>
      <c r="AE79" s="52" t="s">
        <v>41</v>
      </c>
      <c r="AF79" s="52">
        <v>1</v>
      </c>
      <c r="AG79" s="49">
        <v>97000000000</v>
      </c>
      <c r="AH79" s="51" t="s">
        <v>42</v>
      </c>
      <c r="AI79" s="57">
        <v>44367</v>
      </c>
      <c r="AJ79" s="79">
        <v>44378</v>
      </c>
      <c r="AK79" s="79">
        <v>44742</v>
      </c>
      <c r="AL79" s="58">
        <v>2021</v>
      </c>
      <c r="AM79" s="52" t="s">
        <v>44</v>
      </c>
      <c r="AN79" s="52"/>
      <c r="AO79" s="52"/>
      <c r="AP79" s="52"/>
      <c r="AQ79" s="52"/>
      <c r="AR79" s="52"/>
      <c r="AS79" s="52"/>
      <c r="AT79" s="52"/>
      <c r="AU79" s="52"/>
      <c r="AV79" s="52"/>
      <c r="AW79" s="51" t="s">
        <v>118</v>
      </c>
    </row>
    <row r="80" spans="1:49" s="23" customFormat="1" ht="12.75" customHeight="1" x14ac:dyDescent="0.25">
      <c r="A80" s="71"/>
      <c r="B80" s="65"/>
      <c r="C80" s="71"/>
      <c r="D80" s="65"/>
      <c r="E80" s="71"/>
      <c r="F80" s="65"/>
      <c r="G80" s="22"/>
      <c r="H80" s="71"/>
      <c r="I80" s="71"/>
      <c r="J80" s="65"/>
      <c r="K80" s="65"/>
      <c r="L80" s="65"/>
      <c r="M80" s="83"/>
      <c r="N80" s="22"/>
      <c r="O80" s="16"/>
      <c r="P80" s="16"/>
      <c r="Q80" s="142"/>
      <c r="R80" s="142"/>
      <c r="S80" s="69"/>
      <c r="T80" s="71"/>
      <c r="U80" s="65"/>
      <c r="V80" s="128"/>
      <c r="W80" s="129"/>
      <c r="X80" s="16"/>
      <c r="Y80" s="16"/>
      <c r="Z80" s="16"/>
      <c r="AA80" s="16"/>
      <c r="AB80" s="22"/>
      <c r="AC80" s="16"/>
      <c r="AD80" s="22"/>
      <c r="AE80" s="22"/>
      <c r="AF80" s="71"/>
      <c r="AG80" s="71"/>
      <c r="AH80" s="16"/>
      <c r="AI80" s="102"/>
      <c r="AJ80" s="101"/>
      <c r="AK80" s="102"/>
      <c r="AL80" s="65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22"/>
    </row>
    <row r="81" spans="1:248" s="24" customFormat="1" ht="45.75" customHeight="1" x14ac:dyDescent="0.25">
      <c r="A81" s="49">
        <v>7</v>
      </c>
      <c r="B81" s="50">
        <v>2127</v>
      </c>
      <c r="C81" s="49" t="s">
        <v>89</v>
      </c>
      <c r="D81" s="50" t="s">
        <v>114</v>
      </c>
      <c r="E81" s="49" t="s">
        <v>47</v>
      </c>
      <c r="F81" s="50">
        <v>6</v>
      </c>
      <c r="G81" s="56" t="s">
        <v>222</v>
      </c>
      <c r="H81" s="49" t="s">
        <v>193</v>
      </c>
      <c r="I81" s="49" t="s">
        <v>194</v>
      </c>
      <c r="J81" s="50" t="s">
        <v>101</v>
      </c>
      <c r="K81" s="50"/>
      <c r="L81" s="50"/>
      <c r="M81" s="49" t="s">
        <v>48</v>
      </c>
      <c r="N81" s="51" t="s">
        <v>104</v>
      </c>
      <c r="O81" s="56"/>
      <c r="P81" s="56"/>
      <c r="Q81" s="153">
        <f>ROUND(R81/1.2,5)</f>
        <v>82.4</v>
      </c>
      <c r="R81" s="135">
        <v>98.88</v>
      </c>
      <c r="S81" s="59" t="s">
        <v>215</v>
      </c>
      <c r="T81" s="52" t="s">
        <v>89</v>
      </c>
      <c r="U81" s="54" t="s">
        <v>116</v>
      </c>
      <c r="V81" s="125">
        <v>44216</v>
      </c>
      <c r="W81" s="123">
        <f t="shared" ref="W81:W97" si="54">V81+30</f>
        <v>44246</v>
      </c>
      <c r="X81" s="56" t="s">
        <v>44</v>
      </c>
      <c r="Y81" s="56" t="s">
        <v>44</v>
      </c>
      <c r="Z81" s="56" t="s">
        <v>44</v>
      </c>
      <c r="AA81" s="56" t="s">
        <v>44</v>
      </c>
      <c r="AB81" s="51" t="str">
        <f>G81</f>
        <v>Аренда с экипажем коммунальных машин для обслуживания канализационных и водопроводных сетей</v>
      </c>
      <c r="AC81" s="56" t="s">
        <v>40</v>
      </c>
      <c r="AD81" s="51">
        <v>796</v>
      </c>
      <c r="AE81" s="51" t="s">
        <v>41</v>
      </c>
      <c r="AF81" s="49">
        <v>1</v>
      </c>
      <c r="AG81" s="49">
        <v>97000000000</v>
      </c>
      <c r="AH81" s="56" t="s">
        <v>42</v>
      </c>
      <c r="AI81" s="57">
        <f>W81+20</f>
        <v>44266</v>
      </c>
      <c r="AJ81" s="159">
        <f>AI81</f>
        <v>44266</v>
      </c>
      <c r="AK81" s="57">
        <v>44561</v>
      </c>
      <c r="AL81" s="50">
        <v>2021</v>
      </c>
      <c r="AM81" s="172" t="s">
        <v>44</v>
      </c>
      <c r="AN81" s="172"/>
      <c r="AO81" s="172"/>
      <c r="AP81" s="172"/>
      <c r="AQ81" s="172"/>
      <c r="AR81" s="172"/>
      <c r="AS81" s="172"/>
      <c r="AT81" s="172"/>
      <c r="AU81" s="172"/>
      <c r="AV81" s="172"/>
      <c r="AW81" s="51"/>
    </row>
    <row r="82" spans="1:248" s="24" customFormat="1" ht="45.75" customHeight="1" x14ac:dyDescent="0.25">
      <c r="A82" s="49">
        <v>7</v>
      </c>
      <c r="B82" s="50">
        <v>2127</v>
      </c>
      <c r="C82" s="49" t="s">
        <v>89</v>
      </c>
      <c r="D82" s="50" t="s">
        <v>114</v>
      </c>
      <c r="E82" s="49" t="s">
        <v>47</v>
      </c>
      <c r="F82" s="50">
        <v>7</v>
      </c>
      <c r="G82" s="56" t="s">
        <v>197</v>
      </c>
      <c r="H82" s="49" t="s">
        <v>193</v>
      </c>
      <c r="I82" s="49" t="s">
        <v>194</v>
      </c>
      <c r="J82" s="50" t="s">
        <v>101</v>
      </c>
      <c r="K82" s="50"/>
      <c r="L82" s="50"/>
      <c r="M82" s="49" t="s">
        <v>48</v>
      </c>
      <c r="N82" s="51" t="s">
        <v>104</v>
      </c>
      <c r="O82" s="56"/>
      <c r="P82" s="56"/>
      <c r="Q82" s="153">
        <f>ROUND(R82/1.2,5)</f>
        <v>81.112499999999997</v>
      </c>
      <c r="R82" s="135">
        <v>97.334999999999994</v>
      </c>
      <c r="S82" s="59" t="s">
        <v>215</v>
      </c>
      <c r="T82" s="52" t="s">
        <v>89</v>
      </c>
      <c r="U82" s="54" t="s">
        <v>116</v>
      </c>
      <c r="V82" s="125">
        <v>44216</v>
      </c>
      <c r="W82" s="123">
        <f t="shared" si="54"/>
        <v>44246</v>
      </c>
      <c r="X82" s="56" t="s">
        <v>44</v>
      </c>
      <c r="Y82" s="56" t="s">
        <v>44</v>
      </c>
      <c r="Z82" s="56" t="s">
        <v>44</v>
      </c>
      <c r="AA82" s="56" t="s">
        <v>44</v>
      </c>
      <c r="AB82" s="51" t="str">
        <f>G82</f>
        <v>Аренда автоэвакуатора с экипажем</v>
      </c>
      <c r="AC82" s="56" t="s">
        <v>40</v>
      </c>
      <c r="AD82" s="51">
        <v>796</v>
      </c>
      <c r="AE82" s="51" t="s">
        <v>41</v>
      </c>
      <c r="AF82" s="49">
        <v>1</v>
      </c>
      <c r="AG82" s="49">
        <v>97000000000</v>
      </c>
      <c r="AH82" s="56" t="s">
        <v>42</v>
      </c>
      <c r="AI82" s="57">
        <f>W82+20</f>
        <v>44266</v>
      </c>
      <c r="AJ82" s="159">
        <f>AI82</f>
        <v>44266</v>
      </c>
      <c r="AK82" s="57">
        <v>44561</v>
      </c>
      <c r="AL82" s="50">
        <v>2021</v>
      </c>
      <c r="AM82" s="172" t="s">
        <v>44</v>
      </c>
      <c r="AN82" s="172"/>
      <c r="AO82" s="172"/>
      <c r="AP82" s="172"/>
      <c r="AQ82" s="172"/>
      <c r="AR82" s="172"/>
      <c r="AS82" s="172"/>
      <c r="AT82" s="172"/>
      <c r="AU82" s="172"/>
      <c r="AV82" s="172"/>
      <c r="AW82" s="51"/>
    </row>
    <row r="83" spans="1:248" s="24" customFormat="1" ht="45.75" customHeight="1" x14ac:dyDescent="0.25">
      <c r="A83" s="51">
        <v>7</v>
      </c>
      <c r="B83" s="50">
        <v>2127</v>
      </c>
      <c r="C83" s="54" t="s">
        <v>89</v>
      </c>
      <c r="D83" s="54" t="s">
        <v>58</v>
      </c>
      <c r="E83" s="54" t="s">
        <v>47</v>
      </c>
      <c r="F83" s="58">
        <v>8</v>
      </c>
      <c r="G83" s="51" t="s">
        <v>237</v>
      </c>
      <c r="H83" s="174" t="s">
        <v>81</v>
      </c>
      <c r="I83" s="56" t="s">
        <v>81</v>
      </c>
      <c r="J83" s="50" t="s">
        <v>101</v>
      </c>
      <c r="K83" s="50"/>
      <c r="L83" s="50"/>
      <c r="M83" s="51" t="s">
        <v>48</v>
      </c>
      <c r="N83" s="51" t="s">
        <v>39</v>
      </c>
      <c r="O83" s="51"/>
      <c r="P83" s="51"/>
      <c r="Q83" s="153">
        <f>R83</f>
        <v>92.8</v>
      </c>
      <c r="R83" s="134">
        <v>92.8</v>
      </c>
      <c r="S83" s="55" t="s">
        <v>215</v>
      </c>
      <c r="T83" s="51" t="s">
        <v>89</v>
      </c>
      <c r="U83" s="54" t="s">
        <v>116</v>
      </c>
      <c r="V83" s="122">
        <v>44207</v>
      </c>
      <c r="W83" s="122">
        <f t="shared" si="54"/>
        <v>44237</v>
      </c>
      <c r="X83" s="56" t="s">
        <v>44</v>
      </c>
      <c r="Y83" s="56" t="s">
        <v>44</v>
      </c>
      <c r="Z83" s="56" t="s">
        <v>44</v>
      </c>
      <c r="AA83" s="56" t="s">
        <v>44</v>
      </c>
      <c r="AB83" s="51" t="str">
        <f t="shared" ref="AB83" si="55">G83</f>
        <v>Оказание услуг по проведению психиатрического освидетельствования работников</v>
      </c>
      <c r="AC83" s="56" t="s">
        <v>40</v>
      </c>
      <c r="AD83" s="52">
        <v>796</v>
      </c>
      <c r="AE83" s="52" t="s">
        <v>41</v>
      </c>
      <c r="AF83" s="52">
        <v>1</v>
      </c>
      <c r="AG83" s="49">
        <v>97000000000</v>
      </c>
      <c r="AH83" s="51" t="s">
        <v>42</v>
      </c>
      <c r="AI83" s="123">
        <f t="shared" ref="AI83" si="56">W83+20</f>
        <v>44257</v>
      </c>
      <c r="AJ83" s="122">
        <f>AI83</f>
        <v>44257</v>
      </c>
      <c r="AK83" s="122">
        <v>44561</v>
      </c>
      <c r="AL83" s="58">
        <v>2021</v>
      </c>
      <c r="AM83" s="51" t="s">
        <v>44</v>
      </c>
      <c r="AN83" s="51"/>
      <c r="AO83" s="51"/>
      <c r="AP83" s="51"/>
      <c r="AQ83" s="51"/>
      <c r="AR83" s="51"/>
      <c r="AS83" s="51"/>
      <c r="AT83" s="51"/>
      <c r="AU83" s="51"/>
      <c r="AV83" s="51"/>
      <c r="AW83" s="164" t="s">
        <v>191</v>
      </c>
    </row>
    <row r="84" spans="1:248" s="25" customFormat="1" ht="39" customHeight="1" x14ac:dyDescent="0.25">
      <c r="A84" s="51">
        <v>7</v>
      </c>
      <c r="B84" s="58">
        <v>2127</v>
      </c>
      <c r="C84" s="51" t="s">
        <v>89</v>
      </c>
      <c r="D84" s="54" t="s">
        <v>58</v>
      </c>
      <c r="E84" s="51" t="s">
        <v>47</v>
      </c>
      <c r="F84" s="58">
        <v>9</v>
      </c>
      <c r="G84" s="51" t="s">
        <v>190</v>
      </c>
      <c r="H84" s="53" t="s">
        <v>81</v>
      </c>
      <c r="I84" s="51" t="s">
        <v>81</v>
      </c>
      <c r="J84" s="50" t="s">
        <v>101</v>
      </c>
      <c r="K84" s="50"/>
      <c r="L84" s="50"/>
      <c r="M84" s="51" t="s">
        <v>48</v>
      </c>
      <c r="N84" s="51" t="s">
        <v>39</v>
      </c>
      <c r="O84" s="51"/>
      <c r="P84" s="51"/>
      <c r="Q84" s="153">
        <f t="shared" ref="Q84" si="57">R84</f>
        <v>98.819879999999998</v>
      </c>
      <c r="R84" s="153">
        <v>98.819879999999998</v>
      </c>
      <c r="S84" s="59" t="s">
        <v>215</v>
      </c>
      <c r="T84" s="52" t="s">
        <v>89</v>
      </c>
      <c r="U84" s="58" t="s">
        <v>116</v>
      </c>
      <c r="V84" s="122">
        <v>44287</v>
      </c>
      <c r="W84" s="122">
        <f t="shared" si="54"/>
        <v>44317</v>
      </c>
      <c r="X84" s="56" t="s">
        <v>44</v>
      </c>
      <c r="Y84" s="56" t="s">
        <v>44</v>
      </c>
      <c r="Z84" s="56" t="s">
        <v>44</v>
      </c>
      <c r="AA84" s="56" t="s">
        <v>44</v>
      </c>
      <c r="AB84" s="51" t="str">
        <f t="shared" ref="AB84:AB98" si="58">G84</f>
        <v>Оказание услуг по проведению периодического медицинского осмотра</v>
      </c>
      <c r="AC84" s="56" t="s">
        <v>40</v>
      </c>
      <c r="AD84" s="52">
        <v>796</v>
      </c>
      <c r="AE84" s="52" t="s">
        <v>41</v>
      </c>
      <c r="AF84" s="52">
        <v>1</v>
      </c>
      <c r="AG84" s="49">
        <v>97000000000</v>
      </c>
      <c r="AH84" s="51" t="s">
        <v>42</v>
      </c>
      <c r="AI84" s="57">
        <f t="shared" ref="AI84:AI98" si="59">W84+20</f>
        <v>44337</v>
      </c>
      <c r="AJ84" s="151">
        <v>44348</v>
      </c>
      <c r="AK84" s="151">
        <f>AJ84+60</f>
        <v>44408</v>
      </c>
      <c r="AL84" s="58">
        <v>2021</v>
      </c>
      <c r="AM84" s="51" t="s">
        <v>44</v>
      </c>
      <c r="AN84" s="51"/>
      <c r="AO84" s="51"/>
      <c r="AP84" s="51"/>
      <c r="AQ84" s="51"/>
      <c r="AR84" s="51"/>
      <c r="AS84" s="51"/>
      <c r="AT84" s="51"/>
      <c r="AU84" s="51"/>
      <c r="AV84" s="51"/>
      <c r="AW84" s="164" t="s">
        <v>191</v>
      </c>
    </row>
    <row r="85" spans="1:248" s="25" customFormat="1" ht="47.25" customHeight="1" x14ac:dyDescent="0.25">
      <c r="A85" s="56">
        <v>7</v>
      </c>
      <c r="B85" s="58">
        <v>2127</v>
      </c>
      <c r="C85" s="56" t="s">
        <v>89</v>
      </c>
      <c r="D85" s="175" t="s">
        <v>59</v>
      </c>
      <c r="E85" s="56" t="s">
        <v>47</v>
      </c>
      <c r="F85" s="58">
        <v>10</v>
      </c>
      <c r="G85" s="56" t="s">
        <v>124</v>
      </c>
      <c r="H85" s="52" t="s">
        <v>86</v>
      </c>
      <c r="I85" s="176" t="s">
        <v>87</v>
      </c>
      <c r="J85" s="50" t="s">
        <v>101</v>
      </c>
      <c r="K85" s="50"/>
      <c r="L85" s="50"/>
      <c r="M85" s="56" t="s">
        <v>48</v>
      </c>
      <c r="N85" s="51" t="s">
        <v>104</v>
      </c>
      <c r="O85" s="51"/>
      <c r="P85" s="51"/>
      <c r="Q85" s="137">
        <f>R85</f>
        <v>33</v>
      </c>
      <c r="R85" s="137">
        <v>33</v>
      </c>
      <c r="S85" s="59" t="s">
        <v>215</v>
      </c>
      <c r="T85" s="56" t="s">
        <v>89</v>
      </c>
      <c r="U85" s="54" t="s">
        <v>116</v>
      </c>
      <c r="V85" s="125">
        <v>44207</v>
      </c>
      <c r="W85" s="125">
        <f t="shared" si="54"/>
        <v>44237</v>
      </c>
      <c r="X85" s="56" t="s">
        <v>44</v>
      </c>
      <c r="Y85" s="56" t="s">
        <v>44</v>
      </c>
      <c r="Z85" s="56" t="s">
        <v>44</v>
      </c>
      <c r="AA85" s="56" t="s">
        <v>44</v>
      </c>
      <c r="AB85" s="51" t="str">
        <f t="shared" si="58"/>
        <v>Оказание услуг по обучению ответственных лиц по безапасности дорожного движения (БДД)</v>
      </c>
      <c r="AC85" s="56" t="s">
        <v>40</v>
      </c>
      <c r="AD85" s="49">
        <v>796</v>
      </c>
      <c r="AE85" s="49" t="s">
        <v>41</v>
      </c>
      <c r="AF85" s="51">
        <v>1</v>
      </c>
      <c r="AG85" s="49">
        <v>97000000000</v>
      </c>
      <c r="AH85" s="56" t="s">
        <v>42</v>
      </c>
      <c r="AI85" s="57">
        <f t="shared" si="59"/>
        <v>44257</v>
      </c>
      <c r="AJ85" s="159">
        <f>AI85</f>
        <v>44257</v>
      </c>
      <c r="AK85" s="159">
        <v>44561</v>
      </c>
      <c r="AL85" s="175">
        <v>2021</v>
      </c>
      <c r="AM85" s="56" t="s">
        <v>44</v>
      </c>
      <c r="AN85" s="56"/>
      <c r="AO85" s="56"/>
      <c r="AP85" s="56"/>
      <c r="AQ85" s="56"/>
      <c r="AR85" s="56"/>
      <c r="AS85" s="56"/>
      <c r="AT85" s="56"/>
      <c r="AU85" s="56"/>
      <c r="AV85" s="56"/>
      <c r="AW85" s="164" t="s">
        <v>183</v>
      </c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3"/>
      <c r="FF85" s="163"/>
      <c r="FG85" s="163"/>
      <c r="FH85" s="163"/>
      <c r="FI85" s="163"/>
      <c r="FJ85" s="163"/>
      <c r="FK85" s="163"/>
      <c r="FL85" s="163"/>
      <c r="FM85" s="163"/>
      <c r="FN85" s="163"/>
      <c r="FO85" s="163"/>
      <c r="FP85" s="163"/>
      <c r="FQ85" s="163"/>
      <c r="FR85" s="163"/>
      <c r="FS85" s="163"/>
      <c r="FT85" s="163"/>
      <c r="FU85" s="163"/>
      <c r="FV85" s="163"/>
      <c r="FW85" s="163"/>
      <c r="FX85" s="163"/>
      <c r="FY85" s="163"/>
      <c r="FZ85" s="163"/>
      <c r="GA85" s="163"/>
      <c r="GB85" s="163"/>
      <c r="GC85" s="163"/>
      <c r="GD85" s="163"/>
      <c r="GE85" s="163"/>
      <c r="GF85" s="163"/>
      <c r="GG85" s="163"/>
      <c r="GH85" s="163"/>
      <c r="GI85" s="163"/>
      <c r="GJ85" s="163"/>
      <c r="GK85" s="163"/>
      <c r="GL85" s="163"/>
      <c r="GM85" s="163"/>
      <c r="GN85" s="163"/>
      <c r="GO85" s="163"/>
      <c r="GP85" s="163"/>
      <c r="GQ85" s="163"/>
      <c r="GR85" s="163"/>
      <c r="GS85" s="163"/>
      <c r="GT85" s="163"/>
      <c r="GU85" s="163"/>
      <c r="GV85" s="163"/>
      <c r="GW85" s="163"/>
      <c r="GX85" s="163"/>
      <c r="GY85" s="163"/>
      <c r="GZ85" s="163"/>
      <c r="HA85" s="163"/>
      <c r="HB85" s="163"/>
      <c r="HC85" s="163"/>
      <c r="HD85" s="163"/>
      <c r="HE85" s="163"/>
      <c r="HF85" s="163"/>
      <c r="HG85" s="163"/>
      <c r="HH85" s="163"/>
      <c r="HI85" s="163"/>
      <c r="HJ85" s="163"/>
      <c r="HK85" s="163"/>
      <c r="HL85" s="163"/>
      <c r="HM85" s="163"/>
      <c r="HN85" s="163"/>
      <c r="HO85" s="163"/>
      <c r="HP85" s="163"/>
      <c r="HQ85" s="163"/>
      <c r="HR85" s="163"/>
      <c r="HS85" s="163"/>
      <c r="HT85" s="163"/>
      <c r="HU85" s="163"/>
      <c r="HV85" s="163"/>
      <c r="HW85" s="163"/>
      <c r="HX85" s="163"/>
      <c r="HY85" s="163"/>
      <c r="HZ85" s="163"/>
      <c r="IA85" s="163"/>
      <c r="IB85" s="163"/>
      <c r="IC85" s="163"/>
      <c r="ID85" s="163"/>
      <c r="IE85" s="163"/>
      <c r="IF85" s="163"/>
      <c r="IG85" s="163"/>
      <c r="IH85" s="163"/>
      <c r="II85" s="163"/>
      <c r="IJ85" s="163"/>
      <c r="IK85" s="163"/>
      <c r="IL85" s="163"/>
      <c r="IM85" s="163"/>
      <c r="IN85" s="163"/>
    </row>
    <row r="86" spans="1:248" s="25" customFormat="1" ht="47.25" customHeight="1" x14ac:dyDescent="0.25">
      <c r="A86" s="56">
        <v>7</v>
      </c>
      <c r="B86" s="58">
        <v>2127</v>
      </c>
      <c r="C86" s="56" t="s">
        <v>89</v>
      </c>
      <c r="D86" s="175" t="s">
        <v>59</v>
      </c>
      <c r="E86" s="56" t="s">
        <v>47</v>
      </c>
      <c r="F86" s="58">
        <v>11</v>
      </c>
      <c r="G86" s="56" t="s">
        <v>128</v>
      </c>
      <c r="H86" s="52" t="s">
        <v>86</v>
      </c>
      <c r="I86" s="176" t="s">
        <v>87</v>
      </c>
      <c r="J86" s="50" t="s">
        <v>101</v>
      </c>
      <c r="K86" s="50"/>
      <c r="L86" s="50"/>
      <c r="M86" s="56" t="s">
        <v>48</v>
      </c>
      <c r="N86" s="51" t="s">
        <v>104</v>
      </c>
      <c r="O86" s="51"/>
      <c r="P86" s="51"/>
      <c r="Q86" s="137">
        <f>R86</f>
        <v>62</v>
      </c>
      <c r="R86" s="137">
        <v>62</v>
      </c>
      <c r="S86" s="59" t="s">
        <v>215</v>
      </c>
      <c r="T86" s="56" t="s">
        <v>89</v>
      </c>
      <c r="U86" s="54" t="s">
        <v>116</v>
      </c>
      <c r="V86" s="125">
        <v>44207</v>
      </c>
      <c r="W86" s="125">
        <f t="shared" si="54"/>
        <v>44237</v>
      </c>
      <c r="X86" s="56" t="s">
        <v>44</v>
      </c>
      <c r="Y86" s="56" t="s">
        <v>44</v>
      </c>
      <c r="Z86" s="56" t="s">
        <v>44</v>
      </c>
      <c r="AA86" s="56" t="s">
        <v>44</v>
      </c>
      <c r="AB86" s="51" t="str">
        <f t="shared" si="58"/>
        <v>Оказание услуг по обучению в области промышленной безопасности</v>
      </c>
      <c r="AC86" s="56" t="s">
        <v>40</v>
      </c>
      <c r="AD86" s="49">
        <v>796</v>
      </c>
      <c r="AE86" s="49" t="s">
        <v>41</v>
      </c>
      <c r="AF86" s="51">
        <v>1</v>
      </c>
      <c r="AG86" s="49">
        <v>97000000000</v>
      </c>
      <c r="AH86" s="56" t="s">
        <v>42</v>
      </c>
      <c r="AI86" s="57">
        <f t="shared" si="59"/>
        <v>44257</v>
      </c>
      <c r="AJ86" s="159">
        <f>AI86</f>
        <v>44257</v>
      </c>
      <c r="AK86" s="159">
        <v>44561</v>
      </c>
      <c r="AL86" s="175">
        <v>2021</v>
      </c>
      <c r="AM86" s="56" t="s">
        <v>44</v>
      </c>
      <c r="AN86" s="56"/>
      <c r="AO86" s="56"/>
      <c r="AP86" s="56"/>
      <c r="AQ86" s="56"/>
      <c r="AR86" s="56"/>
      <c r="AS86" s="56"/>
      <c r="AT86" s="56"/>
      <c r="AU86" s="56"/>
      <c r="AV86" s="56"/>
      <c r="AW86" s="164" t="s">
        <v>183</v>
      </c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  <c r="CY86" s="163"/>
      <c r="CZ86" s="163"/>
      <c r="DA86" s="163"/>
      <c r="DB86" s="163"/>
      <c r="DC86" s="163"/>
      <c r="DD86" s="163"/>
      <c r="DE86" s="163"/>
      <c r="DF86" s="163"/>
      <c r="DG86" s="163"/>
      <c r="DH86" s="163"/>
      <c r="DI86" s="163"/>
      <c r="DJ86" s="163"/>
      <c r="DK86" s="163"/>
      <c r="DL86" s="163"/>
      <c r="DM86" s="163"/>
      <c r="DN86" s="163"/>
      <c r="DO86" s="163"/>
      <c r="DP86" s="163"/>
      <c r="DQ86" s="163"/>
      <c r="DR86" s="163"/>
      <c r="DS86" s="163"/>
      <c r="DT86" s="163"/>
      <c r="DU86" s="163"/>
      <c r="DV86" s="163"/>
      <c r="DW86" s="163"/>
      <c r="DX86" s="163"/>
      <c r="DY86" s="163"/>
      <c r="DZ86" s="163"/>
      <c r="EA86" s="163"/>
      <c r="EB86" s="163"/>
      <c r="EC86" s="163"/>
      <c r="ED86" s="163"/>
      <c r="EE86" s="163"/>
      <c r="EF86" s="163"/>
      <c r="EG86" s="163"/>
      <c r="EH86" s="163"/>
      <c r="EI86" s="163"/>
      <c r="EJ86" s="163"/>
      <c r="EK86" s="163"/>
      <c r="EL86" s="163"/>
      <c r="EM86" s="163"/>
      <c r="EN86" s="163"/>
      <c r="EO86" s="163"/>
      <c r="EP86" s="163"/>
      <c r="EQ86" s="163"/>
      <c r="ER86" s="163"/>
      <c r="ES86" s="163"/>
      <c r="ET86" s="163"/>
      <c r="EU86" s="163"/>
      <c r="EV86" s="163"/>
      <c r="EW86" s="163"/>
      <c r="EX86" s="163"/>
      <c r="EY86" s="163"/>
      <c r="EZ86" s="163"/>
      <c r="FA86" s="163"/>
      <c r="FB86" s="163"/>
      <c r="FC86" s="163"/>
      <c r="FD86" s="163"/>
      <c r="FE86" s="163"/>
      <c r="FF86" s="163"/>
      <c r="FG86" s="163"/>
      <c r="FH86" s="163"/>
      <c r="FI86" s="163"/>
      <c r="FJ86" s="163"/>
      <c r="FK86" s="163"/>
      <c r="FL86" s="163"/>
      <c r="FM86" s="163"/>
      <c r="FN86" s="163"/>
      <c r="FO86" s="163"/>
      <c r="FP86" s="163"/>
      <c r="FQ86" s="163"/>
      <c r="FR86" s="163"/>
      <c r="FS86" s="163"/>
      <c r="FT86" s="163"/>
      <c r="FU86" s="163"/>
      <c r="FV86" s="163"/>
      <c r="FW86" s="163"/>
      <c r="FX86" s="163"/>
      <c r="FY86" s="163"/>
      <c r="FZ86" s="163"/>
      <c r="GA86" s="163"/>
      <c r="GB86" s="163"/>
      <c r="GC86" s="163"/>
      <c r="GD86" s="163"/>
      <c r="GE86" s="163"/>
      <c r="GF86" s="163"/>
      <c r="GG86" s="163"/>
      <c r="GH86" s="163"/>
      <c r="GI86" s="163"/>
      <c r="GJ86" s="163"/>
      <c r="GK86" s="163"/>
      <c r="GL86" s="163"/>
      <c r="GM86" s="163"/>
      <c r="GN86" s="163"/>
      <c r="GO86" s="163"/>
      <c r="GP86" s="163"/>
      <c r="GQ86" s="163"/>
      <c r="GR86" s="163"/>
      <c r="GS86" s="163"/>
      <c r="GT86" s="163"/>
      <c r="GU86" s="163"/>
      <c r="GV86" s="163"/>
      <c r="GW86" s="163"/>
      <c r="GX86" s="163"/>
      <c r="GY86" s="163"/>
      <c r="GZ86" s="163"/>
      <c r="HA86" s="163"/>
      <c r="HB86" s="163"/>
      <c r="HC86" s="163"/>
      <c r="HD86" s="163"/>
      <c r="HE86" s="163"/>
      <c r="HF86" s="163"/>
      <c r="HG86" s="163"/>
      <c r="HH86" s="163"/>
      <c r="HI86" s="163"/>
      <c r="HJ86" s="163"/>
      <c r="HK86" s="163"/>
      <c r="HL86" s="163"/>
      <c r="HM86" s="163"/>
      <c r="HN86" s="163"/>
      <c r="HO86" s="163"/>
      <c r="HP86" s="163"/>
      <c r="HQ86" s="163"/>
      <c r="HR86" s="163"/>
      <c r="HS86" s="163"/>
      <c r="HT86" s="163"/>
      <c r="HU86" s="163"/>
      <c r="HV86" s="163"/>
      <c r="HW86" s="163"/>
      <c r="HX86" s="163"/>
      <c r="HY86" s="163"/>
      <c r="HZ86" s="163"/>
      <c r="IA86" s="163"/>
      <c r="IB86" s="163"/>
      <c r="IC86" s="163"/>
      <c r="ID86" s="163"/>
      <c r="IE86" s="163"/>
      <c r="IF86" s="163"/>
      <c r="IG86" s="163"/>
      <c r="IH86" s="163"/>
      <c r="II86" s="163"/>
      <c r="IJ86" s="163"/>
      <c r="IK86" s="163"/>
      <c r="IL86" s="163"/>
      <c r="IM86" s="163"/>
      <c r="IN86" s="163"/>
    </row>
    <row r="87" spans="1:248" s="26" customFormat="1" ht="38.25" x14ac:dyDescent="0.25">
      <c r="A87" s="56">
        <v>7</v>
      </c>
      <c r="B87" s="58">
        <v>2127</v>
      </c>
      <c r="C87" s="56" t="s">
        <v>89</v>
      </c>
      <c r="D87" s="175" t="s">
        <v>59</v>
      </c>
      <c r="E87" s="56" t="s">
        <v>47</v>
      </c>
      <c r="F87" s="58">
        <v>12</v>
      </c>
      <c r="G87" s="51" t="s">
        <v>184</v>
      </c>
      <c r="H87" s="52" t="s">
        <v>86</v>
      </c>
      <c r="I87" s="176" t="s">
        <v>87</v>
      </c>
      <c r="J87" s="58" t="s">
        <v>101</v>
      </c>
      <c r="K87" s="58"/>
      <c r="L87" s="58"/>
      <c r="M87" s="52" t="s">
        <v>48</v>
      </c>
      <c r="N87" s="51" t="s">
        <v>104</v>
      </c>
      <c r="O87" s="51"/>
      <c r="P87" s="51"/>
      <c r="Q87" s="137">
        <f>R87</f>
        <v>11.5</v>
      </c>
      <c r="R87" s="153">
        <v>11.5</v>
      </c>
      <c r="S87" s="59" t="s">
        <v>215</v>
      </c>
      <c r="T87" s="52" t="s">
        <v>89</v>
      </c>
      <c r="U87" s="54" t="s">
        <v>116</v>
      </c>
      <c r="V87" s="125">
        <v>44207</v>
      </c>
      <c r="W87" s="125">
        <f t="shared" si="54"/>
        <v>44237</v>
      </c>
      <c r="X87" s="56" t="s">
        <v>44</v>
      </c>
      <c r="Y87" s="56" t="s">
        <v>44</v>
      </c>
      <c r="Z87" s="56" t="s">
        <v>44</v>
      </c>
      <c r="AA87" s="56" t="s">
        <v>44</v>
      </c>
      <c r="AB87" s="51" t="str">
        <f t="shared" si="58"/>
        <v>Оказание услуг по обучению машинистов подъемных сооружений</v>
      </c>
      <c r="AC87" s="56" t="s">
        <v>40</v>
      </c>
      <c r="AD87" s="49">
        <v>796</v>
      </c>
      <c r="AE87" s="49" t="s">
        <v>41</v>
      </c>
      <c r="AF87" s="51">
        <v>1</v>
      </c>
      <c r="AG87" s="49">
        <v>97000000000</v>
      </c>
      <c r="AH87" s="56" t="s">
        <v>42</v>
      </c>
      <c r="AI87" s="57">
        <f t="shared" si="59"/>
        <v>44257</v>
      </c>
      <c r="AJ87" s="159">
        <f>AI87</f>
        <v>44257</v>
      </c>
      <c r="AK87" s="159">
        <v>44561</v>
      </c>
      <c r="AL87" s="175">
        <v>2021</v>
      </c>
      <c r="AM87" s="51" t="s">
        <v>44</v>
      </c>
      <c r="AN87" s="51"/>
      <c r="AO87" s="51"/>
      <c r="AP87" s="51"/>
      <c r="AQ87" s="51"/>
      <c r="AR87" s="51"/>
      <c r="AS87" s="51"/>
      <c r="AT87" s="51"/>
      <c r="AU87" s="51"/>
      <c r="AV87" s="51"/>
      <c r="AW87" s="164" t="s">
        <v>183</v>
      </c>
    </row>
    <row r="88" spans="1:248" s="26" customFormat="1" ht="38.25" x14ac:dyDescent="0.25">
      <c r="A88" s="56">
        <v>7</v>
      </c>
      <c r="B88" s="58">
        <v>2127</v>
      </c>
      <c r="C88" s="56" t="s">
        <v>89</v>
      </c>
      <c r="D88" s="175" t="s">
        <v>59</v>
      </c>
      <c r="E88" s="56" t="s">
        <v>47</v>
      </c>
      <c r="F88" s="58">
        <v>13</v>
      </c>
      <c r="G88" s="51" t="s">
        <v>113</v>
      </c>
      <c r="H88" s="52" t="s">
        <v>86</v>
      </c>
      <c r="I88" s="176" t="s">
        <v>87</v>
      </c>
      <c r="J88" s="58" t="s">
        <v>101</v>
      </c>
      <c r="K88" s="58"/>
      <c r="L88" s="58"/>
      <c r="M88" s="52" t="s">
        <v>48</v>
      </c>
      <c r="N88" s="51" t="s">
        <v>104</v>
      </c>
      <c r="O88" s="51"/>
      <c r="P88" s="51"/>
      <c r="Q88" s="137">
        <f>R88</f>
        <v>12.175000000000001</v>
      </c>
      <c r="R88" s="153">
        <v>12.175000000000001</v>
      </c>
      <c r="S88" s="59" t="s">
        <v>215</v>
      </c>
      <c r="T88" s="52" t="s">
        <v>89</v>
      </c>
      <c r="U88" s="54" t="s">
        <v>116</v>
      </c>
      <c r="V88" s="125">
        <v>44228</v>
      </c>
      <c r="W88" s="125">
        <f t="shared" si="54"/>
        <v>44258</v>
      </c>
      <c r="X88" s="56" t="s">
        <v>44</v>
      </c>
      <c r="Y88" s="56" t="s">
        <v>44</v>
      </c>
      <c r="Z88" s="56" t="s">
        <v>44</v>
      </c>
      <c r="AA88" s="56" t="s">
        <v>44</v>
      </c>
      <c r="AB88" s="51" t="str">
        <f t="shared" si="58"/>
        <v>Оказание услуг по обучению в области гражданской обороны</v>
      </c>
      <c r="AC88" s="56" t="s">
        <v>40</v>
      </c>
      <c r="AD88" s="49">
        <v>796</v>
      </c>
      <c r="AE88" s="49" t="s">
        <v>41</v>
      </c>
      <c r="AF88" s="51">
        <v>1</v>
      </c>
      <c r="AG88" s="49">
        <v>97000000000</v>
      </c>
      <c r="AH88" s="56" t="s">
        <v>42</v>
      </c>
      <c r="AI88" s="57">
        <f t="shared" si="59"/>
        <v>44278</v>
      </c>
      <c r="AJ88" s="159">
        <f>AI88</f>
        <v>44278</v>
      </c>
      <c r="AK88" s="159">
        <v>44561</v>
      </c>
      <c r="AL88" s="175">
        <v>2021</v>
      </c>
      <c r="AM88" s="51" t="s">
        <v>44</v>
      </c>
      <c r="AN88" s="51"/>
      <c r="AO88" s="51"/>
      <c r="AP88" s="51"/>
      <c r="AQ88" s="51"/>
      <c r="AR88" s="51"/>
      <c r="AS88" s="51"/>
      <c r="AT88" s="51"/>
      <c r="AU88" s="51"/>
      <c r="AV88" s="51"/>
      <c r="AW88" s="164" t="s">
        <v>183</v>
      </c>
    </row>
    <row r="89" spans="1:248" s="26" customFormat="1" ht="38.25" x14ac:dyDescent="0.25">
      <c r="A89" s="56">
        <v>7</v>
      </c>
      <c r="B89" s="58">
        <v>2127</v>
      </c>
      <c r="C89" s="56" t="s">
        <v>89</v>
      </c>
      <c r="D89" s="175" t="s">
        <v>59</v>
      </c>
      <c r="E89" s="56" t="s">
        <v>47</v>
      </c>
      <c r="F89" s="58">
        <v>14</v>
      </c>
      <c r="G89" s="51" t="s">
        <v>242</v>
      </c>
      <c r="H89" s="52" t="s">
        <v>86</v>
      </c>
      <c r="I89" s="176" t="s">
        <v>87</v>
      </c>
      <c r="J89" s="58" t="s">
        <v>101</v>
      </c>
      <c r="K89" s="58"/>
      <c r="L89" s="58"/>
      <c r="M89" s="52" t="s">
        <v>48</v>
      </c>
      <c r="N89" s="51" t="s">
        <v>104</v>
      </c>
      <c r="O89" s="51"/>
      <c r="P89" s="51"/>
      <c r="Q89" s="137">
        <f>R89</f>
        <v>14</v>
      </c>
      <c r="R89" s="153">
        <v>14</v>
      </c>
      <c r="S89" s="59" t="s">
        <v>215</v>
      </c>
      <c r="T89" s="52" t="s">
        <v>89</v>
      </c>
      <c r="U89" s="54" t="s">
        <v>116</v>
      </c>
      <c r="V89" s="125">
        <v>44228</v>
      </c>
      <c r="W89" s="125">
        <f t="shared" si="54"/>
        <v>44258</v>
      </c>
      <c r="X89" s="56" t="s">
        <v>44</v>
      </c>
      <c r="Y89" s="56" t="s">
        <v>44</v>
      </c>
      <c r="Z89" s="56" t="s">
        <v>44</v>
      </c>
      <c r="AA89" s="56" t="s">
        <v>44</v>
      </c>
      <c r="AB89" s="51" t="str">
        <f t="shared" si="58"/>
        <v>Оказание услуг по обучению в области экологической безопасности</v>
      </c>
      <c r="AC89" s="56" t="s">
        <v>40</v>
      </c>
      <c r="AD89" s="49">
        <v>796</v>
      </c>
      <c r="AE89" s="49" t="s">
        <v>41</v>
      </c>
      <c r="AF89" s="51">
        <v>1</v>
      </c>
      <c r="AG89" s="49">
        <v>97000000000</v>
      </c>
      <c r="AH89" s="56" t="s">
        <v>42</v>
      </c>
      <c r="AI89" s="57">
        <f t="shared" si="59"/>
        <v>44278</v>
      </c>
      <c r="AJ89" s="159">
        <f>AI89</f>
        <v>44278</v>
      </c>
      <c r="AK89" s="159">
        <v>44561</v>
      </c>
      <c r="AL89" s="175">
        <v>2021</v>
      </c>
      <c r="AM89" s="51" t="s">
        <v>44</v>
      </c>
      <c r="AN89" s="51"/>
      <c r="AO89" s="51"/>
      <c r="AP89" s="51"/>
      <c r="AQ89" s="51"/>
      <c r="AR89" s="51"/>
      <c r="AS89" s="51"/>
      <c r="AT89" s="51"/>
      <c r="AU89" s="51"/>
      <c r="AV89" s="51"/>
      <c r="AW89" s="164" t="s">
        <v>183</v>
      </c>
    </row>
    <row r="90" spans="1:248" s="25" customFormat="1" ht="39.75" customHeight="1" x14ac:dyDescent="0.25">
      <c r="A90" s="52">
        <v>7</v>
      </c>
      <c r="B90" s="50">
        <v>2127</v>
      </c>
      <c r="C90" s="51" t="s">
        <v>89</v>
      </c>
      <c r="D90" s="58" t="s">
        <v>171</v>
      </c>
      <c r="E90" s="177" t="s">
        <v>57</v>
      </c>
      <c r="F90" s="58">
        <v>15</v>
      </c>
      <c r="G90" s="51" t="s">
        <v>180</v>
      </c>
      <c r="H90" s="64" t="s">
        <v>182</v>
      </c>
      <c r="I90" s="64" t="s">
        <v>182</v>
      </c>
      <c r="J90" s="50" t="s">
        <v>101</v>
      </c>
      <c r="K90" s="50"/>
      <c r="L90" s="50"/>
      <c r="M90" s="52" t="s">
        <v>48</v>
      </c>
      <c r="N90" s="51" t="s">
        <v>104</v>
      </c>
      <c r="O90" s="51"/>
      <c r="P90" s="51"/>
      <c r="Q90" s="153">
        <f t="shared" ref="Q90:Q97" si="60">ROUND(R90/1.2,5)</f>
        <v>22.037980000000001</v>
      </c>
      <c r="R90" s="153">
        <v>26.44557</v>
      </c>
      <c r="S90" s="59" t="s">
        <v>215</v>
      </c>
      <c r="T90" s="52" t="s">
        <v>89</v>
      </c>
      <c r="U90" s="58" t="s">
        <v>116</v>
      </c>
      <c r="V90" s="154">
        <v>44256</v>
      </c>
      <c r="W90" s="154">
        <f t="shared" si="54"/>
        <v>44286</v>
      </c>
      <c r="X90" s="56" t="s">
        <v>44</v>
      </c>
      <c r="Y90" s="56" t="s">
        <v>44</v>
      </c>
      <c r="Z90" s="56" t="s">
        <v>44</v>
      </c>
      <c r="AA90" s="56" t="s">
        <v>44</v>
      </c>
      <c r="AB90" s="51" t="str">
        <f t="shared" si="58"/>
        <v>Поставка пожарного инвентаря</v>
      </c>
      <c r="AC90" s="56" t="s">
        <v>40</v>
      </c>
      <c r="AD90" s="52">
        <v>876</v>
      </c>
      <c r="AE90" s="52" t="s">
        <v>133</v>
      </c>
      <c r="AF90" s="52">
        <v>1</v>
      </c>
      <c r="AG90" s="49">
        <v>97000000000</v>
      </c>
      <c r="AH90" s="51" t="s">
        <v>42</v>
      </c>
      <c r="AI90" s="57">
        <f t="shared" si="59"/>
        <v>44306</v>
      </c>
      <c r="AJ90" s="79">
        <v>44317</v>
      </c>
      <c r="AK90" s="79">
        <v>44346</v>
      </c>
      <c r="AL90" s="58">
        <v>2021</v>
      </c>
      <c r="AM90" s="52" t="s">
        <v>44</v>
      </c>
      <c r="AN90" s="52"/>
      <c r="AO90" s="52"/>
      <c r="AP90" s="52"/>
      <c r="AQ90" s="52"/>
      <c r="AR90" s="52"/>
      <c r="AS90" s="52"/>
      <c r="AT90" s="52"/>
      <c r="AU90" s="52"/>
      <c r="AV90" s="52"/>
      <c r="AW90" s="51"/>
    </row>
    <row r="91" spans="1:248" s="25" customFormat="1" ht="39.75" customHeight="1" x14ac:dyDescent="0.25">
      <c r="A91" s="52">
        <v>7</v>
      </c>
      <c r="B91" s="50">
        <v>2127</v>
      </c>
      <c r="C91" s="51" t="s">
        <v>89</v>
      </c>
      <c r="D91" s="58" t="s">
        <v>171</v>
      </c>
      <c r="E91" s="177" t="s">
        <v>57</v>
      </c>
      <c r="F91" s="58">
        <v>16</v>
      </c>
      <c r="G91" s="51" t="s">
        <v>179</v>
      </c>
      <c r="H91" s="64" t="s">
        <v>181</v>
      </c>
      <c r="I91" s="64" t="s">
        <v>181</v>
      </c>
      <c r="J91" s="50" t="s">
        <v>101</v>
      </c>
      <c r="K91" s="50"/>
      <c r="L91" s="50"/>
      <c r="M91" s="52" t="s">
        <v>48</v>
      </c>
      <c r="N91" s="51" t="s">
        <v>104</v>
      </c>
      <c r="O91" s="51"/>
      <c r="P91" s="51"/>
      <c r="Q91" s="153">
        <f t="shared" si="60"/>
        <v>83.245180000000005</v>
      </c>
      <c r="R91" s="153">
        <v>99.894210000000001</v>
      </c>
      <c r="S91" s="59" t="s">
        <v>215</v>
      </c>
      <c r="T91" s="52" t="s">
        <v>89</v>
      </c>
      <c r="U91" s="58" t="s">
        <v>116</v>
      </c>
      <c r="V91" s="154">
        <v>44256</v>
      </c>
      <c r="W91" s="154">
        <f t="shared" si="54"/>
        <v>44286</v>
      </c>
      <c r="X91" s="56" t="s">
        <v>44</v>
      </c>
      <c r="Y91" s="56" t="s">
        <v>44</v>
      </c>
      <c r="Z91" s="56" t="s">
        <v>44</v>
      </c>
      <c r="AA91" s="56" t="s">
        <v>44</v>
      </c>
      <c r="AB91" s="51" t="str">
        <f t="shared" si="58"/>
        <v>Поставка огнетушителей</v>
      </c>
      <c r="AC91" s="56" t="s">
        <v>40</v>
      </c>
      <c r="AD91" s="52">
        <v>876</v>
      </c>
      <c r="AE91" s="52" t="s">
        <v>133</v>
      </c>
      <c r="AF91" s="52">
        <v>1</v>
      </c>
      <c r="AG91" s="49">
        <v>97000000000</v>
      </c>
      <c r="AH91" s="51" t="s">
        <v>42</v>
      </c>
      <c r="AI91" s="57">
        <f t="shared" si="59"/>
        <v>44306</v>
      </c>
      <c r="AJ91" s="79">
        <v>44317</v>
      </c>
      <c r="AK91" s="79">
        <v>44346</v>
      </c>
      <c r="AL91" s="58">
        <v>2021</v>
      </c>
      <c r="AM91" s="52" t="s">
        <v>44</v>
      </c>
      <c r="AN91" s="52"/>
      <c r="AO91" s="52"/>
      <c r="AP91" s="52"/>
      <c r="AQ91" s="52"/>
      <c r="AR91" s="52"/>
      <c r="AS91" s="52"/>
      <c r="AT91" s="52"/>
      <c r="AU91" s="52"/>
      <c r="AV91" s="52"/>
      <c r="AW91" s="51"/>
    </row>
    <row r="92" spans="1:248" s="25" customFormat="1" ht="39.75" customHeight="1" x14ac:dyDescent="0.25">
      <c r="A92" s="52">
        <v>7</v>
      </c>
      <c r="B92" s="50">
        <v>2127</v>
      </c>
      <c r="C92" s="51" t="s">
        <v>89</v>
      </c>
      <c r="D92" s="58" t="s">
        <v>171</v>
      </c>
      <c r="E92" s="52" t="s">
        <v>57</v>
      </c>
      <c r="F92" s="58">
        <v>17</v>
      </c>
      <c r="G92" s="51" t="s">
        <v>243</v>
      </c>
      <c r="H92" s="64" t="s">
        <v>178</v>
      </c>
      <c r="I92" s="64" t="s">
        <v>177</v>
      </c>
      <c r="J92" s="50" t="s">
        <v>101</v>
      </c>
      <c r="K92" s="50"/>
      <c r="L92" s="50"/>
      <c r="M92" s="52" t="s">
        <v>48</v>
      </c>
      <c r="N92" s="51" t="s">
        <v>104</v>
      </c>
      <c r="O92" s="51"/>
      <c r="P92" s="51"/>
      <c r="Q92" s="153">
        <f t="shared" si="60"/>
        <v>72.59</v>
      </c>
      <c r="R92" s="153">
        <v>87.108000000000004</v>
      </c>
      <c r="S92" s="59" t="s">
        <v>215</v>
      </c>
      <c r="T92" s="52" t="s">
        <v>89</v>
      </c>
      <c r="U92" s="58" t="s">
        <v>115</v>
      </c>
      <c r="V92" s="154">
        <v>44317</v>
      </c>
      <c r="W92" s="154">
        <f t="shared" si="54"/>
        <v>44347</v>
      </c>
      <c r="X92" s="56" t="s">
        <v>44</v>
      </c>
      <c r="Y92" s="56" t="s">
        <v>44</v>
      </c>
      <c r="Z92" s="56" t="s">
        <v>44</v>
      </c>
      <c r="AA92" s="56" t="s">
        <v>44</v>
      </c>
      <c r="AB92" s="51" t="str">
        <f t="shared" si="58"/>
        <v>Поставка дозиметров</v>
      </c>
      <c r="AC92" s="56" t="s">
        <v>40</v>
      </c>
      <c r="AD92" s="52">
        <v>796</v>
      </c>
      <c r="AE92" s="52" t="s">
        <v>41</v>
      </c>
      <c r="AF92" s="52">
        <v>2</v>
      </c>
      <c r="AG92" s="49">
        <v>97000000000</v>
      </c>
      <c r="AH92" s="51" t="s">
        <v>42</v>
      </c>
      <c r="AI92" s="57">
        <f t="shared" si="59"/>
        <v>44367</v>
      </c>
      <c r="AJ92" s="79">
        <v>44378</v>
      </c>
      <c r="AK92" s="79">
        <f>AJ92+45</f>
        <v>44423</v>
      </c>
      <c r="AL92" s="58">
        <v>2021</v>
      </c>
      <c r="AM92" s="52" t="s">
        <v>44</v>
      </c>
      <c r="AN92" s="52"/>
      <c r="AO92" s="52"/>
      <c r="AP92" s="52"/>
      <c r="AQ92" s="52"/>
      <c r="AR92" s="52"/>
      <c r="AS92" s="52"/>
      <c r="AT92" s="52"/>
      <c r="AU92" s="52"/>
      <c r="AV92" s="52"/>
      <c r="AW92" s="51"/>
    </row>
    <row r="93" spans="1:248" s="25" customFormat="1" ht="39.75" customHeight="1" x14ac:dyDescent="0.25">
      <c r="A93" s="52">
        <v>7</v>
      </c>
      <c r="B93" s="50">
        <v>2127</v>
      </c>
      <c r="C93" s="51" t="s">
        <v>89</v>
      </c>
      <c r="D93" s="58" t="s">
        <v>171</v>
      </c>
      <c r="E93" s="52" t="s">
        <v>57</v>
      </c>
      <c r="F93" s="58">
        <v>18</v>
      </c>
      <c r="G93" s="51" t="s">
        <v>244</v>
      </c>
      <c r="H93" s="64" t="s">
        <v>172</v>
      </c>
      <c r="I93" s="64" t="s">
        <v>173</v>
      </c>
      <c r="J93" s="50" t="s">
        <v>101</v>
      </c>
      <c r="K93" s="50"/>
      <c r="L93" s="50"/>
      <c r="M93" s="52" t="s">
        <v>48</v>
      </c>
      <c r="N93" s="51" t="s">
        <v>104</v>
      </c>
      <c r="O93" s="51"/>
      <c r="P93" s="51"/>
      <c r="Q93" s="153">
        <f t="shared" si="60"/>
        <v>31.246880000000001</v>
      </c>
      <c r="R93" s="153">
        <v>37.496259999999999</v>
      </c>
      <c r="S93" s="59" t="s">
        <v>215</v>
      </c>
      <c r="T93" s="52" t="s">
        <v>89</v>
      </c>
      <c r="U93" s="58" t="s">
        <v>116</v>
      </c>
      <c r="V93" s="154">
        <v>44317</v>
      </c>
      <c r="W93" s="154">
        <f t="shared" si="54"/>
        <v>44347</v>
      </c>
      <c r="X93" s="56" t="s">
        <v>44</v>
      </c>
      <c r="Y93" s="56" t="s">
        <v>44</v>
      </c>
      <c r="Z93" s="56" t="s">
        <v>44</v>
      </c>
      <c r="AA93" s="56" t="s">
        <v>44</v>
      </c>
      <c r="AB93" s="51" t="str">
        <f t="shared" si="58"/>
        <v>Поставка респираторов</v>
      </c>
      <c r="AC93" s="56" t="s">
        <v>40</v>
      </c>
      <c r="AD93" s="52">
        <v>796</v>
      </c>
      <c r="AE93" s="52" t="s">
        <v>41</v>
      </c>
      <c r="AF93" s="52">
        <v>60</v>
      </c>
      <c r="AG93" s="49">
        <v>97000000000</v>
      </c>
      <c r="AH93" s="51" t="s">
        <v>42</v>
      </c>
      <c r="AI93" s="57">
        <f t="shared" si="59"/>
        <v>44367</v>
      </c>
      <c r="AJ93" s="79">
        <v>44378</v>
      </c>
      <c r="AK93" s="79">
        <f>AJ93+45</f>
        <v>44423</v>
      </c>
      <c r="AL93" s="58">
        <v>2021</v>
      </c>
      <c r="AM93" s="52" t="s">
        <v>44</v>
      </c>
      <c r="AN93" s="52"/>
      <c r="AO93" s="52"/>
      <c r="AP93" s="52"/>
      <c r="AQ93" s="52"/>
      <c r="AR93" s="52"/>
      <c r="AS93" s="52"/>
      <c r="AT93" s="52"/>
      <c r="AU93" s="52"/>
      <c r="AV93" s="52"/>
      <c r="AW93" s="51"/>
    </row>
    <row r="94" spans="1:248" s="25" customFormat="1" ht="39.75" customHeight="1" x14ac:dyDescent="0.25">
      <c r="A94" s="52">
        <v>7</v>
      </c>
      <c r="B94" s="50">
        <v>2127</v>
      </c>
      <c r="C94" s="51" t="s">
        <v>89</v>
      </c>
      <c r="D94" s="58" t="s">
        <v>171</v>
      </c>
      <c r="E94" s="52" t="s">
        <v>57</v>
      </c>
      <c r="F94" s="58">
        <v>19</v>
      </c>
      <c r="G94" s="51" t="s">
        <v>174</v>
      </c>
      <c r="H94" s="64" t="s">
        <v>175</v>
      </c>
      <c r="I94" s="64" t="s">
        <v>175</v>
      </c>
      <c r="J94" s="50" t="s">
        <v>101</v>
      </c>
      <c r="K94" s="50"/>
      <c r="L94" s="50"/>
      <c r="M94" s="52" t="s">
        <v>48</v>
      </c>
      <c r="N94" s="51" t="s">
        <v>104</v>
      </c>
      <c r="O94" s="51"/>
      <c r="P94" s="51"/>
      <c r="Q94" s="153">
        <f t="shared" si="60"/>
        <v>80.5749</v>
      </c>
      <c r="R94" s="153">
        <v>96.689880000000002</v>
      </c>
      <c r="S94" s="59" t="s">
        <v>215</v>
      </c>
      <c r="T94" s="52" t="s">
        <v>89</v>
      </c>
      <c r="U94" s="58" t="s">
        <v>116</v>
      </c>
      <c r="V94" s="154">
        <v>44409</v>
      </c>
      <c r="W94" s="154">
        <f t="shared" si="54"/>
        <v>44439</v>
      </c>
      <c r="X94" s="56" t="s">
        <v>44</v>
      </c>
      <c r="Y94" s="56" t="s">
        <v>44</v>
      </c>
      <c r="Z94" s="56" t="s">
        <v>44</v>
      </c>
      <c r="AA94" s="56" t="s">
        <v>44</v>
      </c>
      <c r="AB94" s="51" t="str">
        <f t="shared" si="58"/>
        <v>Поставка имущества для нужд гражданской обороны</v>
      </c>
      <c r="AC94" s="56" t="s">
        <v>40</v>
      </c>
      <c r="AD94" s="52">
        <v>876</v>
      </c>
      <c r="AE94" s="52" t="s">
        <v>133</v>
      </c>
      <c r="AF94" s="52">
        <v>1</v>
      </c>
      <c r="AG94" s="49">
        <v>97000000000</v>
      </c>
      <c r="AH94" s="51" t="s">
        <v>42</v>
      </c>
      <c r="AI94" s="57">
        <f t="shared" si="59"/>
        <v>44459</v>
      </c>
      <c r="AJ94" s="79">
        <v>44470</v>
      </c>
      <c r="AK94" s="79">
        <f>AJ94+30</f>
        <v>44500</v>
      </c>
      <c r="AL94" s="58">
        <v>2021</v>
      </c>
      <c r="AM94" s="52" t="s">
        <v>44</v>
      </c>
      <c r="AN94" s="52"/>
      <c r="AO94" s="52"/>
      <c r="AP94" s="52"/>
      <c r="AQ94" s="52"/>
      <c r="AR94" s="52"/>
      <c r="AS94" s="52"/>
      <c r="AT94" s="52"/>
      <c r="AU94" s="52"/>
      <c r="AV94" s="52"/>
      <c r="AW94" s="51"/>
    </row>
    <row r="95" spans="1:248" s="25" customFormat="1" ht="39.75" customHeight="1" x14ac:dyDescent="0.25">
      <c r="A95" s="52">
        <v>7</v>
      </c>
      <c r="B95" s="50">
        <v>2127</v>
      </c>
      <c r="C95" s="51" t="s">
        <v>89</v>
      </c>
      <c r="D95" s="58" t="s">
        <v>171</v>
      </c>
      <c r="E95" s="52" t="s">
        <v>49</v>
      </c>
      <c r="F95" s="58">
        <v>20</v>
      </c>
      <c r="G95" s="51" t="s">
        <v>246</v>
      </c>
      <c r="H95" s="64" t="s">
        <v>68</v>
      </c>
      <c r="I95" s="64" t="s">
        <v>245</v>
      </c>
      <c r="J95" s="50" t="s">
        <v>101</v>
      </c>
      <c r="K95" s="50"/>
      <c r="L95" s="50"/>
      <c r="M95" s="52" t="s">
        <v>48</v>
      </c>
      <c r="N95" s="51" t="s">
        <v>104</v>
      </c>
      <c r="O95" s="51"/>
      <c r="P95" s="51"/>
      <c r="Q95" s="153">
        <f t="shared" si="60"/>
        <v>6.9133300000000002</v>
      </c>
      <c r="R95" s="153">
        <v>8.2959999999999994</v>
      </c>
      <c r="S95" s="59" t="s">
        <v>215</v>
      </c>
      <c r="T95" s="52" t="s">
        <v>89</v>
      </c>
      <c r="U95" s="58" t="s">
        <v>116</v>
      </c>
      <c r="V95" s="154">
        <v>44228</v>
      </c>
      <c r="W95" s="154">
        <f t="shared" si="54"/>
        <v>44258</v>
      </c>
      <c r="X95" s="56" t="s">
        <v>44</v>
      </c>
      <c r="Y95" s="56" t="s">
        <v>44</v>
      </c>
      <c r="Z95" s="56" t="s">
        <v>44</v>
      </c>
      <c r="AA95" s="56" t="s">
        <v>44</v>
      </c>
      <c r="AB95" s="51" t="str">
        <f t="shared" si="58"/>
        <v>Выполнение работ по испытанию пожарных гидрантов</v>
      </c>
      <c r="AC95" s="56" t="s">
        <v>40</v>
      </c>
      <c r="AD95" s="52">
        <v>876</v>
      </c>
      <c r="AE95" s="52" t="s">
        <v>133</v>
      </c>
      <c r="AF95" s="52">
        <v>1</v>
      </c>
      <c r="AG95" s="49">
        <v>97000000000</v>
      </c>
      <c r="AH95" s="51" t="s">
        <v>42</v>
      </c>
      <c r="AI95" s="57">
        <f t="shared" si="59"/>
        <v>44278</v>
      </c>
      <c r="AJ95" s="79">
        <f>AI95</f>
        <v>44278</v>
      </c>
      <c r="AK95" s="79">
        <v>44561</v>
      </c>
      <c r="AL95" s="58">
        <v>2021</v>
      </c>
      <c r="AM95" s="52" t="s">
        <v>44</v>
      </c>
      <c r="AN95" s="52"/>
      <c r="AO95" s="52"/>
      <c r="AP95" s="52"/>
      <c r="AQ95" s="52"/>
      <c r="AR95" s="52"/>
      <c r="AS95" s="52"/>
      <c r="AT95" s="52"/>
      <c r="AU95" s="52"/>
      <c r="AV95" s="52"/>
      <c r="AW95" s="51"/>
    </row>
    <row r="96" spans="1:248" s="25" customFormat="1" ht="39.75" customHeight="1" x14ac:dyDescent="0.25">
      <c r="A96" s="52">
        <v>7</v>
      </c>
      <c r="B96" s="50">
        <v>2127</v>
      </c>
      <c r="C96" s="51" t="s">
        <v>89</v>
      </c>
      <c r="D96" s="58" t="s">
        <v>171</v>
      </c>
      <c r="E96" s="52" t="s">
        <v>49</v>
      </c>
      <c r="F96" s="58">
        <v>21</v>
      </c>
      <c r="G96" s="51" t="s">
        <v>247</v>
      </c>
      <c r="H96" s="64" t="s">
        <v>68</v>
      </c>
      <c r="I96" s="64" t="s">
        <v>176</v>
      </c>
      <c r="J96" s="50" t="s">
        <v>101</v>
      </c>
      <c r="K96" s="50"/>
      <c r="L96" s="50"/>
      <c r="M96" s="52" t="s">
        <v>48</v>
      </c>
      <c r="N96" s="51" t="s">
        <v>104</v>
      </c>
      <c r="O96" s="51"/>
      <c r="P96" s="51"/>
      <c r="Q96" s="153">
        <f t="shared" si="60"/>
        <v>78.641670000000005</v>
      </c>
      <c r="R96" s="153">
        <v>94.37</v>
      </c>
      <c r="S96" s="59" t="s">
        <v>215</v>
      </c>
      <c r="T96" s="52" t="s">
        <v>89</v>
      </c>
      <c r="U96" s="58" t="s">
        <v>116</v>
      </c>
      <c r="V96" s="154">
        <v>44348</v>
      </c>
      <c r="W96" s="154">
        <f t="shared" si="54"/>
        <v>44378</v>
      </c>
      <c r="X96" s="56" t="s">
        <v>44</v>
      </c>
      <c r="Y96" s="56" t="s">
        <v>44</v>
      </c>
      <c r="Z96" s="56" t="s">
        <v>44</v>
      </c>
      <c r="AA96" s="56" t="s">
        <v>44</v>
      </c>
      <c r="AB96" s="51" t="str">
        <f t="shared" si="58"/>
        <v>Выполнение работ по проведению лабораторных исследований противогазов</v>
      </c>
      <c r="AC96" s="56" t="s">
        <v>40</v>
      </c>
      <c r="AD96" s="52">
        <v>876</v>
      </c>
      <c r="AE96" s="52" t="s">
        <v>133</v>
      </c>
      <c r="AF96" s="52">
        <v>1</v>
      </c>
      <c r="AG96" s="49">
        <v>97000000000</v>
      </c>
      <c r="AH96" s="51" t="s">
        <v>42</v>
      </c>
      <c r="AI96" s="57">
        <f t="shared" si="59"/>
        <v>44398</v>
      </c>
      <c r="AJ96" s="79">
        <v>44409</v>
      </c>
      <c r="AK96" s="79">
        <f>AJ96+30</f>
        <v>44439</v>
      </c>
      <c r="AL96" s="58">
        <v>2021</v>
      </c>
      <c r="AM96" s="52" t="s">
        <v>44</v>
      </c>
      <c r="AN96" s="52"/>
      <c r="AO96" s="52"/>
      <c r="AP96" s="52"/>
      <c r="AQ96" s="52"/>
      <c r="AR96" s="52"/>
      <c r="AS96" s="52"/>
      <c r="AT96" s="52"/>
      <c r="AU96" s="52"/>
      <c r="AV96" s="52"/>
      <c r="AW96" s="51"/>
    </row>
    <row r="97" spans="1:49" s="25" customFormat="1" ht="37.5" customHeight="1" x14ac:dyDescent="0.25">
      <c r="A97" s="56">
        <v>7</v>
      </c>
      <c r="B97" s="58">
        <v>2127</v>
      </c>
      <c r="C97" s="56" t="s">
        <v>89</v>
      </c>
      <c r="D97" s="175" t="s">
        <v>143</v>
      </c>
      <c r="E97" s="56" t="s">
        <v>47</v>
      </c>
      <c r="F97" s="58">
        <v>22</v>
      </c>
      <c r="G97" s="51" t="s">
        <v>187</v>
      </c>
      <c r="H97" s="53">
        <v>28.23</v>
      </c>
      <c r="I97" s="51" t="s">
        <v>144</v>
      </c>
      <c r="J97" s="50" t="s">
        <v>101</v>
      </c>
      <c r="K97" s="50"/>
      <c r="L97" s="50"/>
      <c r="M97" s="56" t="s">
        <v>48</v>
      </c>
      <c r="N97" s="51" t="s">
        <v>104</v>
      </c>
      <c r="O97" s="56"/>
      <c r="P97" s="56"/>
      <c r="Q97" s="153">
        <f t="shared" si="60"/>
        <v>12.444000000000001</v>
      </c>
      <c r="R97" s="137">
        <v>14.9328</v>
      </c>
      <c r="S97" s="59" t="s">
        <v>215</v>
      </c>
      <c r="T97" s="56" t="s">
        <v>89</v>
      </c>
      <c r="U97" s="175" t="s">
        <v>116</v>
      </c>
      <c r="V97" s="125">
        <v>44440</v>
      </c>
      <c r="W97" s="125">
        <f t="shared" si="54"/>
        <v>44470</v>
      </c>
      <c r="X97" s="56" t="s">
        <v>44</v>
      </c>
      <c r="Y97" s="56" t="s">
        <v>44</v>
      </c>
      <c r="Z97" s="56" t="s">
        <v>44</v>
      </c>
      <c r="AA97" s="56" t="s">
        <v>44</v>
      </c>
      <c r="AB97" s="51" t="str">
        <f t="shared" si="58"/>
        <v>Оказание услуг по замене фискального накопителя кассового аппарата</v>
      </c>
      <c r="AC97" s="56" t="s">
        <v>40</v>
      </c>
      <c r="AD97" s="52">
        <v>796</v>
      </c>
      <c r="AE97" s="52" t="s">
        <v>41</v>
      </c>
      <c r="AF97" s="52">
        <v>1</v>
      </c>
      <c r="AG97" s="49">
        <v>97000000000</v>
      </c>
      <c r="AH97" s="56" t="s">
        <v>42</v>
      </c>
      <c r="AI97" s="57">
        <f t="shared" si="59"/>
        <v>44490</v>
      </c>
      <c r="AJ97" s="159">
        <v>44501</v>
      </c>
      <c r="AK97" s="159">
        <f>AJ97+30</f>
        <v>44531</v>
      </c>
      <c r="AL97" s="175">
        <v>2021</v>
      </c>
      <c r="AM97" s="51" t="s">
        <v>44</v>
      </c>
      <c r="AN97" s="51"/>
      <c r="AO97" s="51"/>
      <c r="AP97" s="51"/>
      <c r="AQ97" s="51"/>
      <c r="AR97" s="51"/>
      <c r="AS97" s="51"/>
      <c r="AT97" s="51"/>
      <c r="AU97" s="51"/>
      <c r="AV97" s="51"/>
      <c r="AW97" s="164"/>
    </row>
    <row r="98" spans="1:49" s="25" customFormat="1" ht="39.75" customHeight="1" x14ac:dyDescent="0.25">
      <c r="A98" s="52">
        <v>7</v>
      </c>
      <c r="B98" s="50">
        <v>2127</v>
      </c>
      <c r="C98" s="51" t="s">
        <v>89</v>
      </c>
      <c r="D98" s="58" t="s">
        <v>46</v>
      </c>
      <c r="E98" s="52" t="s">
        <v>57</v>
      </c>
      <c r="F98" s="58">
        <v>23</v>
      </c>
      <c r="G98" s="51" t="s">
        <v>56</v>
      </c>
      <c r="H98" s="64" t="s">
        <v>83</v>
      </c>
      <c r="I98" s="64" t="s">
        <v>84</v>
      </c>
      <c r="J98" s="50" t="s">
        <v>101</v>
      </c>
      <c r="K98" s="50"/>
      <c r="L98" s="50"/>
      <c r="M98" s="52" t="s">
        <v>48</v>
      </c>
      <c r="N98" s="51" t="s">
        <v>104</v>
      </c>
      <c r="O98" s="51"/>
      <c r="P98" s="51"/>
      <c r="Q98" s="153">
        <f>ROUND(R98/1.1,5)</f>
        <v>55.100520000000003</v>
      </c>
      <c r="R98" s="153">
        <v>60.610570000000003</v>
      </c>
      <c r="S98" s="59" t="s">
        <v>215</v>
      </c>
      <c r="T98" s="52" t="s">
        <v>89</v>
      </c>
      <c r="U98" s="58" t="s">
        <v>116</v>
      </c>
      <c r="V98" s="154">
        <v>44445</v>
      </c>
      <c r="W98" s="154">
        <f t="shared" ref="W98:W103" si="61">V98+30</f>
        <v>44475</v>
      </c>
      <c r="X98" s="56" t="s">
        <v>44</v>
      </c>
      <c r="Y98" s="56" t="s">
        <v>44</v>
      </c>
      <c r="Z98" s="56" t="s">
        <v>44</v>
      </c>
      <c r="AA98" s="56" t="s">
        <v>44</v>
      </c>
      <c r="AB98" s="51" t="str">
        <f t="shared" si="58"/>
        <v xml:space="preserve"> Поставка периодических изданий</v>
      </c>
      <c r="AC98" s="56" t="s">
        <v>40</v>
      </c>
      <c r="AD98" s="52">
        <v>876</v>
      </c>
      <c r="AE98" s="52" t="s">
        <v>133</v>
      </c>
      <c r="AF98" s="52">
        <v>1</v>
      </c>
      <c r="AG98" s="49">
        <v>97000000000</v>
      </c>
      <c r="AH98" s="51" t="s">
        <v>42</v>
      </c>
      <c r="AI98" s="57">
        <f t="shared" si="59"/>
        <v>44495</v>
      </c>
      <c r="AJ98" s="79">
        <v>44562</v>
      </c>
      <c r="AK98" s="79">
        <v>44926</v>
      </c>
      <c r="AL98" s="58">
        <v>2022</v>
      </c>
      <c r="AM98" s="52" t="s">
        <v>44</v>
      </c>
      <c r="AN98" s="52"/>
      <c r="AO98" s="52"/>
      <c r="AP98" s="52"/>
      <c r="AQ98" s="52"/>
      <c r="AR98" s="52"/>
      <c r="AS98" s="52"/>
      <c r="AT98" s="52"/>
      <c r="AU98" s="52"/>
      <c r="AV98" s="52"/>
      <c r="AW98" s="51"/>
    </row>
    <row r="99" spans="1:49" s="25" customFormat="1" ht="38.25" x14ac:dyDescent="0.25">
      <c r="A99" s="56">
        <v>7</v>
      </c>
      <c r="B99" s="58">
        <v>2127</v>
      </c>
      <c r="C99" s="56" t="s">
        <v>89</v>
      </c>
      <c r="D99" s="58" t="s">
        <v>46</v>
      </c>
      <c r="E99" s="52" t="s">
        <v>47</v>
      </c>
      <c r="F99" s="58">
        <v>24</v>
      </c>
      <c r="G99" s="51" t="s">
        <v>106</v>
      </c>
      <c r="H99" s="52" t="s">
        <v>109</v>
      </c>
      <c r="I99" s="52" t="s">
        <v>108</v>
      </c>
      <c r="J99" s="58" t="s">
        <v>101</v>
      </c>
      <c r="K99" s="58"/>
      <c r="L99" s="58"/>
      <c r="M99" s="52" t="s">
        <v>48</v>
      </c>
      <c r="N99" s="51" t="s">
        <v>107</v>
      </c>
      <c r="O99" s="51"/>
      <c r="P99" s="51"/>
      <c r="Q99" s="134">
        <f t="shared" ref="Q99" si="62">ROUND(R99/1.2,5)</f>
        <v>75.607609999999994</v>
      </c>
      <c r="R99" s="153">
        <v>90.729129999999998</v>
      </c>
      <c r="S99" s="59" t="s">
        <v>215</v>
      </c>
      <c r="T99" s="52" t="s">
        <v>89</v>
      </c>
      <c r="U99" s="58" t="s">
        <v>116</v>
      </c>
      <c r="V99" s="154">
        <v>44228</v>
      </c>
      <c r="W99" s="154">
        <f t="shared" si="61"/>
        <v>44258</v>
      </c>
      <c r="X99" s="56" t="s">
        <v>44</v>
      </c>
      <c r="Y99" s="56" t="s">
        <v>44</v>
      </c>
      <c r="Z99" s="56" t="s">
        <v>44</v>
      </c>
      <c r="AA99" s="56" t="s">
        <v>44</v>
      </c>
      <c r="AB99" s="51" t="str">
        <f>G99</f>
        <v>Оказание услуг по поверке (калибровке) средств измерений</v>
      </c>
      <c r="AC99" s="56" t="s">
        <v>40</v>
      </c>
      <c r="AD99" s="52">
        <v>796</v>
      </c>
      <c r="AE99" s="52" t="s">
        <v>41</v>
      </c>
      <c r="AF99" s="52">
        <v>1</v>
      </c>
      <c r="AG99" s="49">
        <v>97000000000</v>
      </c>
      <c r="AH99" s="56" t="s">
        <v>42</v>
      </c>
      <c r="AI99" s="57">
        <f>W99+20</f>
        <v>44278</v>
      </c>
      <c r="AJ99" s="79">
        <f>AI99</f>
        <v>44278</v>
      </c>
      <c r="AK99" s="79">
        <v>44561</v>
      </c>
      <c r="AL99" s="58">
        <v>2021</v>
      </c>
      <c r="AM99" s="52" t="s">
        <v>44</v>
      </c>
      <c r="AN99" s="52"/>
      <c r="AO99" s="52"/>
      <c r="AP99" s="52"/>
      <c r="AQ99" s="52"/>
      <c r="AR99" s="52"/>
      <c r="AS99" s="52"/>
      <c r="AT99" s="52"/>
      <c r="AU99" s="52"/>
      <c r="AV99" s="52"/>
      <c r="AW99" s="52"/>
    </row>
    <row r="100" spans="1:49" s="179" customFormat="1" ht="52.5" customHeight="1" x14ac:dyDescent="0.25">
      <c r="A100" s="52">
        <v>7</v>
      </c>
      <c r="B100" s="58">
        <v>2127</v>
      </c>
      <c r="C100" s="51" t="s">
        <v>89</v>
      </c>
      <c r="D100" s="58" t="s">
        <v>192</v>
      </c>
      <c r="E100" s="52" t="s">
        <v>47</v>
      </c>
      <c r="F100" s="58">
        <v>25</v>
      </c>
      <c r="G100" s="51" t="s">
        <v>130</v>
      </c>
      <c r="H100" s="49" t="s">
        <v>79</v>
      </c>
      <c r="I100" s="49" t="s">
        <v>82</v>
      </c>
      <c r="J100" s="50" t="s">
        <v>101</v>
      </c>
      <c r="K100" s="50"/>
      <c r="L100" s="50"/>
      <c r="M100" s="52" t="s">
        <v>48</v>
      </c>
      <c r="N100" s="56" t="s">
        <v>129</v>
      </c>
      <c r="O100" s="56"/>
      <c r="P100" s="56"/>
      <c r="Q100" s="153">
        <f t="shared" ref="Q100:Q101" si="63">R100</f>
        <v>24</v>
      </c>
      <c r="R100" s="153">
        <v>24</v>
      </c>
      <c r="S100" s="59" t="s">
        <v>215</v>
      </c>
      <c r="T100" s="52" t="s">
        <v>89</v>
      </c>
      <c r="U100" s="54" t="s">
        <v>115</v>
      </c>
      <c r="V100" s="154">
        <v>44287</v>
      </c>
      <c r="W100" s="154">
        <f t="shared" si="61"/>
        <v>44317</v>
      </c>
      <c r="X100" s="56" t="s">
        <v>44</v>
      </c>
      <c r="Y100" s="56" t="s">
        <v>44</v>
      </c>
      <c r="Z100" s="56" t="s">
        <v>44</v>
      </c>
      <c r="AA100" s="56" t="s">
        <v>44</v>
      </c>
      <c r="AB100" s="51" t="str">
        <f t="shared" ref="AB100:AB102" si="64">G100</f>
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</c>
      <c r="AC100" s="56" t="s">
        <v>40</v>
      </c>
      <c r="AD100" s="52">
        <v>796</v>
      </c>
      <c r="AE100" s="52" t="s">
        <v>41</v>
      </c>
      <c r="AF100" s="52">
        <v>1</v>
      </c>
      <c r="AG100" s="49">
        <v>97000000000</v>
      </c>
      <c r="AH100" s="51" t="s">
        <v>42</v>
      </c>
      <c r="AI100" s="57">
        <v>44367</v>
      </c>
      <c r="AJ100" s="79">
        <v>44378</v>
      </c>
      <c r="AK100" s="79">
        <v>44742</v>
      </c>
      <c r="AL100" s="58">
        <v>2021</v>
      </c>
      <c r="AM100" s="178" t="s">
        <v>44</v>
      </c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51" t="s">
        <v>118</v>
      </c>
    </row>
    <row r="101" spans="1:49" s="24" customFormat="1" ht="48" customHeight="1" x14ac:dyDescent="0.25">
      <c r="A101" s="49">
        <v>7</v>
      </c>
      <c r="B101" s="50">
        <v>2127</v>
      </c>
      <c r="C101" s="49" t="s">
        <v>89</v>
      </c>
      <c r="D101" s="58" t="s">
        <v>192</v>
      </c>
      <c r="E101" s="49" t="s">
        <v>47</v>
      </c>
      <c r="F101" s="50">
        <v>26</v>
      </c>
      <c r="G101" s="56" t="s">
        <v>131</v>
      </c>
      <c r="H101" s="49" t="s">
        <v>79</v>
      </c>
      <c r="I101" s="49" t="s">
        <v>80</v>
      </c>
      <c r="J101" s="50" t="s">
        <v>101</v>
      </c>
      <c r="K101" s="50"/>
      <c r="L101" s="50"/>
      <c r="M101" s="49" t="s">
        <v>48</v>
      </c>
      <c r="N101" s="56" t="s">
        <v>129</v>
      </c>
      <c r="O101" s="56"/>
      <c r="P101" s="56"/>
      <c r="Q101" s="135">
        <f t="shared" si="63"/>
        <v>84.594200000000001</v>
      </c>
      <c r="R101" s="135">
        <v>84.594200000000001</v>
      </c>
      <c r="S101" s="59" t="s">
        <v>215</v>
      </c>
      <c r="T101" s="52" t="s">
        <v>89</v>
      </c>
      <c r="U101" s="54" t="s">
        <v>115</v>
      </c>
      <c r="V101" s="125">
        <v>44440</v>
      </c>
      <c r="W101" s="123">
        <f t="shared" si="61"/>
        <v>44470</v>
      </c>
      <c r="X101" s="56" t="s">
        <v>44</v>
      </c>
      <c r="Y101" s="56" t="s">
        <v>44</v>
      </c>
      <c r="Z101" s="56" t="s">
        <v>44</v>
      </c>
      <c r="AA101" s="56" t="s">
        <v>44</v>
      </c>
      <c r="AB101" s="51" t="str">
        <f t="shared" si="64"/>
        <v xml:space="preserve">Обязательное страхование гражданской ответственности перевозчика за причинение вреда жизни, здоровью, имуществу пассажиров </v>
      </c>
      <c r="AC101" s="56" t="s">
        <v>40</v>
      </c>
      <c r="AD101" s="51">
        <v>796</v>
      </c>
      <c r="AE101" s="51" t="s">
        <v>41</v>
      </c>
      <c r="AF101" s="49">
        <v>1</v>
      </c>
      <c r="AG101" s="49">
        <v>97000000000</v>
      </c>
      <c r="AH101" s="56" t="s">
        <v>42</v>
      </c>
      <c r="AI101" s="57">
        <v>44548</v>
      </c>
      <c r="AJ101" s="159">
        <v>44555</v>
      </c>
      <c r="AK101" s="57">
        <v>44554</v>
      </c>
      <c r="AL101" s="50">
        <v>2021</v>
      </c>
      <c r="AM101" s="172" t="s">
        <v>44</v>
      </c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51" t="s">
        <v>118</v>
      </c>
    </row>
    <row r="102" spans="1:49" s="150" customFormat="1" ht="39" customHeight="1" x14ac:dyDescent="0.25">
      <c r="A102" s="52">
        <v>7</v>
      </c>
      <c r="B102" s="50">
        <v>2127</v>
      </c>
      <c r="C102" s="51" t="s">
        <v>89</v>
      </c>
      <c r="D102" s="58" t="s">
        <v>58</v>
      </c>
      <c r="E102" s="58" t="s">
        <v>47</v>
      </c>
      <c r="F102" s="58">
        <v>27</v>
      </c>
      <c r="G102" s="51" t="s">
        <v>262</v>
      </c>
      <c r="H102" s="64" t="s">
        <v>259</v>
      </c>
      <c r="I102" s="64" t="s">
        <v>260</v>
      </c>
      <c r="J102" s="50" t="s">
        <v>101</v>
      </c>
      <c r="K102" s="50"/>
      <c r="L102" s="50"/>
      <c r="M102" s="52" t="s">
        <v>48</v>
      </c>
      <c r="N102" s="51" t="s">
        <v>104</v>
      </c>
      <c r="O102" s="51"/>
      <c r="P102" s="51"/>
      <c r="Q102" s="153">
        <f>R102</f>
        <v>76.071830000000006</v>
      </c>
      <c r="R102" s="153">
        <v>76.071830000000006</v>
      </c>
      <c r="S102" s="59" t="s">
        <v>215</v>
      </c>
      <c r="T102" s="52" t="s">
        <v>89</v>
      </c>
      <c r="U102" s="58" t="s">
        <v>116</v>
      </c>
      <c r="V102" s="122">
        <v>44228</v>
      </c>
      <c r="W102" s="122">
        <f t="shared" si="61"/>
        <v>44258</v>
      </c>
      <c r="X102" s="56" t="s">
        <v>44</v>
      </c>
      <c r="Y102" s="56" t="s">
        <v>44</v>
      </c>
      <c r="Z102" s="56" t="s">
        <v>44</v>
      </c>
      <c r="AA102" s="56" t="s">
        <v>44</v>
      </c>
      <c r="AB102" s="51" t="str">
        <f t="shared" si="64"/>
        <v>Оказание услуг по проведению  предрейсовых и  послерейсовых медицинских осмотров 
в Красночетайском районе Чувашской Республики</v>
      </c>
      <c r="AC102" s="56" t="s">
        <v>40</v>
      </c>
      <c r="AD102" s="52">
        <v>796</v>
      </c>
      <c r="AE102" s="52" t="s">
        <v>41</v>
      </c>
      <c r="AF102" s="52">
        <v>1</v>
      </c>
      <c r="AG102" s="49">
        <v>97000000000</v>
      </c>
      <c r="AH102" s="51" t="s">
        <v>42</v>
      </c>
      <c r="AI102" s="123">
        <f t="shared" ref="AI102" si="65">W102+20</f>
        <v>44278</v>
      </c>
      <c r="AJ102" s="154">
        <f>AI102</f>
        <v>44278</v>
      </c>
      <c r="AK102" s="154">
        <v>45291</v>
      </c>
      <c r="AL102" s="58">
        <v>2021</v>
      </c>
      <c r="AM102" s="52" t="s">
        <v>44</v>
      </c>
      <c r="AN102" s="52"/>
      <c r="AO102" s="52"/>
      <c r="AP102" s="52"/>
      <c r="AQ102" s="52"/>
      <c r="AR102" s="52"/>
      <c r="AS102" s="52"/>
      <c r="AT102" s="52"/>
      <c r="AU102" s="52"/>
      <c r="AV102" s="52"/>
      <c r="AW102" s="51" t="s">
        <v>261</v>
      </c>
    </row>
    <row r="103" spans="1:49" s="150" customFormat="1" ht="39" customHeight="1" x14ac:dyDescent="0.25">
      <c r="A103" s="52">
        <v>7</v>
      </c>
      <c r="B103" s="50">
        <v>2127</v>
      </c>
      <c r="C103" s="51" t="s">
        <v>89</v>
      </c>
      <c r="D103" s="58" t="s">
        <v>58</v>
      </c>
      <c r="E103" s="58" t="s">
        <v>47</v>
      </c>
      <c r="F103" s="58">
        <v>28</v>
      </c>
      <c r="G103" s="51" t="s">
        <v>263</v>
      </c>
      <c r="H103" s="64" t="s">
        <v>259</v>
      </c>
      <c r="I103" s="64" t="s">
        <v>260</v>
      </c>
      <c r="J103" s="50" t="s">
        <v>101</v>
      </c>
      <c r="K103" s="50"/>
      <c r="L103" s="50"/>
      <c r="M103" s="52" t="s">
        <v>48</v>
      </c>
      <c r="N103" s="51" t="s">
        <v>104</v>
      </c>
      <c r="O103" s="51"/>
      <c r="P103" s="51"/>
      <c r="Q103" s="153">
        <f>R103</f>
        <v>79.304249999999996</v>
      </c>
      <c r="R103" s="153">
        <v>79.304249999999996</v>
      </c>
      <c r="S103" s="59" t="s">
        <v>215</v>
      </c>
      <c r="T103" s="52" t="s">
        <v>89</v>
      </c>
      <c r="U103" s="58" t="s">
        <v>116</v>
      </c>
      <c r="V103" s="122">
        <v>44256</v>
      </c>
      <c r="W103" s="122">
        <f t="shared" si="61"/>
        <v>44286</v>
      </c>
      <c r="X103" s="56" t="s">
        <v>44</v>
      </c>
      <c r="Y103" s="56" t="s">
        <v>44</v>
      </c>
      <c r="Z103" s="56" t="s">
        <v>44</v>
      </c>
      <c r="AA103" s="56" t="s">
        <v>44</v>
      </c>
      <c r="AB103" s="51" t="str">
        <f t="shared" ref="AB103" si="66">G103</f>
        <v>Оказание услуг по проведению  предрейсовых и  послерейсовых медицинских осмотров 
в Мариинско-Посадском районе Чувашской Республики</v>
      </c>
      <c r="AC103" s="56" t="s">
        <v>40</v>
      </c>
      <c r="AD103" s="52">
        <v>796</v>
      </c>
      <c r="AE103" s="52" t="s">
        <v>41</v>
      </c>
      <c r="AF103" s="52">
        <v>1</v>
      </c>
      <c r="AG103" s="49">
        <v>97000000000</v>
      </c>
      <c r="AH103" s="51" t="s">
        <v>42</v>
      </c>
      <c r="AI103" s="123">
        <f t="shared" ref="AI103" si="67">W103+20</f>
        <v>44306</v>
      </c>
      <c r="AJ103" s="154">
        <f>AI103</f>
        <v>44306</v>
      </c>
      <c r="AK103" s="154">
        <v>45291</v>
      </c>
      <c r="AL103" s="58">
        <v>2021</v>
      </c>
      <c r="AM103" s="52" t="s">
        <v>44</v>
      </c>
      <c r="AN103" s="52"/>
      <c r="AO103" s="52"/>
      <c r="AP103" s="52"/>
      <c r="AQ103" s="52"/>
      <c r="AR103" s="52"/>
      <c r="AS103" s="52"/>
      <c r="AT103" s="52"/>
      <c r="AU103" s="52"/>
      <c r="AV103" s="52"/>
      <c r="AW103" s="51" t="s">
        <v>261</v>
      </c>
    </row>
    <row r="104" spans="1:49" s="150" customFormat="1" ht="43.5" customHeight="1" x14ac:dyDescent="0.25">
      <c r="A104" s="52">
        <v>7</v>
      </c>
      <c r="B104" s="50">
        <v>2127</v>
      </c>
      <c r="C104" s="51" t="s">
        <v>89</v>
      </c>
      <c r="D104" s="58" t="s">
        <v>58</v>
      </c>
      <c r="E104" s="58" t="s">
        <v>47</v>
      </c>
      <c r="F104" s="58">
        <v>29</v>
      </c>
      <c r="G104" s="51" t="s">
        <v>264</v>
      </c>
      <c r="H104" s="64" t="s">
        <v>259</v>
      </c>
      <c r="I104" s="64" t="s">
        <v>260</v>
      </c>
      <c r="J104" s="50" t="s">
        <v>101</v>
      </c>
      <c r="K104" s="50"/>
      <c r="L104" s="50"/>
      <c r="M104" s="52" t="s">
        <v>48</v>
      </c>
      <c r="N104" s="51" t="s">
        <v>104</v>
      </c>
      <c r="O104" s="51"/>
      <c r="P104" s="51"/>
      <c r="Q104" s="153">
        <f>R104</f>
        <v>89.020229999999998</v>
      </c>
      <c r="R104" s="153">
        <v>89.020229999999998</v>
      </c>
      <c r="S104" s="59" t="s">
        <v>215</v>
      </c>
      <c r="T104" s="52" t="s">
        <v>89</v>
      </c>
      <c r="U104" s="58" t="s">
        <v>116</v>
      </c>
      <c r="V104" s="122">
        <v>44287</v>
      </c>
      <c r="W104" s="122">
        <f>V104+30</f>
        <v>44317</v>
      </c>
      <c r="X104" s="56" t="s">
        <v>44</v>
      </c>
      <c r="Y104" s="56" t="s">
        <v>44</v>
      </c>
      <c r="Z104" s="56" t="s">
        <v>44</v>
      </c>
      <c r="AA104" s="56" t="s">
        <v>44</v>
      </c>
      <c r="AB104" s="51" t="str">
        <f t="shared" ref="AB104:AB105" si="68">G104</f>
        <v>Оказание услуг по проведению  предрейсовых и  послерейсовых медицинских осмотров 
в Моргаушском районе Чувашской Республики</v>
      </c>
      <c r="AC104" s="56" t="s">
        <v>40</v>
      </c>
      <c r="AD104" s="52">
        <v>796</v>
      </c>
      <c r="AE104" s="52" t="s">
        <v>41</v>
      </c>
      <c r="AF104" s="52">
        <v>1</v>
      </c>
      <c r="AG104" s="49">
        <v>97000000000</v>
      </c>
      <c r="AH104" s="51" t="s">
        <v>42</v>
      </c>
      <c r="AI104" s="123">
        <f t="shared" ref="AI104:AI105" si="69">W104+20</f>
        <v>44337</v>
      </c>
      <c r="AJ104" s="154">
        <f>AI104</f>
        <v>44337</v>
      </c>
      <c r="AK104" s="154">
        <v>45291</v>
      </c>
      <c r="AL104" s="58">
        <v>2021</v>
      </c>
      <c r="AM104" s="52" t="s">
        <v>44</v>
      </c>
      <c r="AN104" s="52"/>
      <c r="AO104" s="52"/>
      <c r="AP104" s="52"/>
      <c r="AQ104" s="52"/>
      <c r="AR104" s="52"/>
      <c r="AS104" s="52"/>
      <c r="AT104" s="52"/>
      <c r="AU104" s="52"/>
      <c r="AV104" s="52"/>
      <c r="AW104" s="51" t="s">
        <v>261</v>
      </c>
    </row>
    <row r="105" spans="1:49" s="24" customFormat="1" ht="41.25" customHeight="1" x14ac:dyDescent="0.25">
      <c r="A105" s="49">
        <v>7</v>
      </c>
      <c r="B105" s="50">
        <v>2127</v>
      </c>
      <c r="C105" s="49" t="s">
        <v>89</v>
      </c>
      <c r="D105" s="50" t="s">
        <v>114</v>
      </c>
      <c r="E105" s="50" t="s">
        <v>47</v>
      </c>
      <c r="F105" s="50">
        <v>30</v>
      </c>
      <c r="G105" s="56" t="s">
        <v>265</v>
      </c>
      <c r="H105" s="49">
        <v>43.99</v>
      </c>
      <c r="I105" s="49" t="s">
        <v>234</v>
      </c>
      <c r="J105" s="50" t="s">
        <v>101</v>
      </c>
      <c r="K105" s="50"/>
      <c r="L105" s="50"/>
      <c r="M105" s="49" t="s">
        <v>48</v>
      </c>
      <c r="N105" s="51" t="s">
        <v>104</v>
      </c>
      <c r="O105" s="56"/>
      <c r="P105" s="56"/>
      <c r="Q105" s="153">
        <f t="shared" ref="Q105" si="70">ROUND(R105/1.2,5)</f>
        <v>82.915000000000006</v>
      </c>
      <c r="R105" s="135">
        <v>99.498000000000005</v>
      </c>
      <c r="S105" s="55" t="s">
        <v>215</v>
      </c>
      <c r="T105" s="49" t="s">
        <v>89</v>
      </c>
      <c r="U105" s="50" t="s">
        <v>116</v>
      </c>
      <c r="V105" s="125">
        <v>44256</v>
      </c>
      <c r="W105" s="123">
        <f t="shared" ref="W105" si="71">V105+30</f>
        <v>44286</v>
      </c>
      <c r="X105" s="56" t="s">
        <v>44</v>
      </c>
      <c r="Y105" s="56" t="s">
        <v>44</v>
      </c>
      <c r="Z105" s="56" t="s">
        <v>44</v>
      </c>
      <c r="AA105" s="56" t="s">
        <v>44</v>
      </c>
      <c r="AB105" s="51" t="str">
        <f t="shared" si="68"/>
        <v>Аренда подъемника с экипажем</v>
      </c>
      <c r="AC105" s="56" t="s">
        <v>40</v>
      </c>
      <c r="AD105" s="51">
        <v>796</v>
      </c>
      <c r="AE105" s="51" t="s">
        <v>41</v>
      </c>
      <c r="AF105" s="49">
        <v>1</v>
      </c>
      <c r="AG105" s="49">
        <v>97000000000</v>
      </c>
      <c r="AH105" s="56" t="s">
        <v>42</v>
      </c>
      <c r="AI105" s="57">
        <f t="shared" si="69"/>
        <v>44306</v>
      </c>
      <c r="AJ105" s="159">
        <v>44317</v>
      </c>
      <c r="AK105" s="57">
        <v>44561</v>
      </c>
      <c r="AL105" s="50">
        <v>2021</v>
      </c>
      <c r="AM105" s="172" t="s">
        <v>44</v>
      </c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51"/>
    </row>
    <row r="107" spans="1:49" x14ac:dyDescent="0.25">
      <c r="N107" s="109" t="s">
        <v>60</v>
      </c>
      <c r="O107" s="109"/>
      <c r="P107" s="109"/>
      <c r="Q107" s="120">
        <f>Q61+Q50+Q25+Q18+Q14</f>
        <v>26996.207763333328</v>
      </c>
      <c r="R107" s="120">
        <f>R61+R50+R25+R18+R14</f>
        <v>31868.255580000001</v>
      </c>
    </row>
    <row r="108" spans="1:49" x14ac:dyDescent="0.25">
      <c r="C108" s="104" t="s">
        <v>61</v>
      </c>
      <c r="G108" s="104"/>
    </row>
    <row r="109" spans="1:49" x14ac:dyDescent="0.25">
      <c r="A109" s="104" t="s">
        <v>110</v>
      </c>
      <c r="J109" s="114"/>
    </row>
    <row r="111" spans="1:49" x14ac:dyDescent="0.25">
      <c r="A111" s="104" t="s">
        <v>105</v>
      </c>
    </row>
  </sheetData>
  <autoFilter ref="A13:AW109"/>
  <mergeCells count="65">
    <mergeCell ref="K10:K12"/>
    <mergeCell ref="L10:L12"/>
    <mergeCell ref="O10:O12"/>
    <mergeCell ref="P10:P12"/>
    <mergeCell ref="AN10:AV10"/>
    <mergeCell ref="AN11:AN12"/>
    <mergeCell ref="AO11:AO12"/>
    <mergeCell ref="AP11:AP12"/>
    <mergeCell ref="AQ11:AQ12"/>
    <mergeCell ref="AR11:AR12"/>
    <mergeCell ref="AS11:AS12"/>
    <mergeCell ref="AT11:AU11"/>
    <mergeCell ref="AV11:AV12"/>
    <mergeCell ref="AM10:AM12"/>
    <mergeCell ref="AB10:AK10"/>
    <mergeCell ref="AI11:AI12"/>
    <mergeCell ref="W11:W12"/>
    <mergeCell ref="X11:X12"/>
    <mergeCell ref="Y11:Y12"/>
    <mergeCell ref="AB11:AB12"/>
    <mergeCell ref="AC11:AC12"/>
    <mergeCell ref="AJ11:AJ12"/>
    <mergeCell ref="AK11:AK12"/>
    <mergeCell ref="A8:C8"/>
    <mergeCell ref="D8:G8"/>
    <mergeCell ref="A10:A12"/>
    <mergeCell ref="B10:B12"/>
    <mergeCell ref="G10:G12"/>
    <mergeCell ref="C11:C12"/>
    <mergeCell ref="D11:D12"/>
    <mergeCell ref="C10:D10"/>
    <mergeCell ref="E10:E12"/>
    <mergeCell ref="F10:F12"/>
    <mergeCell ref="AD11:AE11"/>
    <mergeCell ref="AA11:AA12"/>
    <mergeCell ref="AF11:AF12"/>
    <mergeCell ref="AG11:AH11"/>
    <mergeCell ref="A5:C5"/>
    <mergeCell ref="D5:G5"/>
    <mergeCell ref="A6:C6"/>
    <mergeCell ref="D6:G6"/>
    <mergeCell ref="A7:C7"/>
    <mergeCell ref="D7:G7"/>
    <mergeCell ref="A2:C2"/>
    <mergeCell ref="D2:G2"/>
    <mergeCell ref="A3:C3"/>
    <mergeCell ref="D3:G3"/>
    <mergeCell ref="A4:C4"/>
    <mergeCell ref="D4:G4"/>
    <mergeCell ref="AW10:AW12"/>
    <mergeCell ref="X10:AA10"/>
    <mergeCell ref="Z11:Z12"/>
    <mergeCell ref="H10:H12"/>
    <mergeCell ref="I10:I12"/>
    <mergeCell ref="R10:R12"/>
    <mergeCell ref="T10:W10"/>
    <mergeCell ref="T11:T12"/>
    <mergeCell ref="U11:U12"/>
    <mergeCell ref="S10:S12"/>
    <mergeCell ref="J10:J12"/>
    <mergeCell ref="M10:M12"/>
    <mergeCell ref="Q10:Q12"/>
    <mergeCell ref="N10:N12"/>
    <mergeCell ref="V11:V12"/>
    <mergeCell ref="AL10:AL12"/>
  </mergeCells>
  <pageMargins left="0.70866141732283472" right="0.70866141732283472" top="0.35433070866141736" bottom="0.19685039370078741" header="0.31496062992125984" footer="0.31496062992125984"/>
  <pageSetup paperSize="9" scale="50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2020-12-24T06:34:55Z</dcterms:modified>
</cp:coreProperties>
</file>